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495" yWindow="0" windowWidth="20730" windowHeight="11760" tabRatio="685" firstSheet="2" activeTab="2"/>
  </bookViews>
  <sheets>
    <sheet name="Monthly Rainfall Data" sheetId="1" r:id="rId1"/>
    <sheet name="Daily Rainfall Data" sheetId="2" r:id="rId2"/>
    <sheet name="Analisis de sistema" sheetId="5" r:id="rId3"/>
    <sheet name="Datos de lluvia" sheetId="6" r:id="rId4"/>
    <sheet name="Datos de intensidad" sheetId="7" r:id="rId5"/>
    <sheet name="Informacion" sheetId="8" r:id="rId6"/>
  </sheets>
  <calcPr calcId="145621" iterate="1" iterateCount="1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5" l="1"/>
  <c r="D12" i="5"/>
  <c r="E12" i="5"/>
  <c r="H12" i="5"/>
  <c r="J12" i="5"/>
  <c r="G13" i="5"/>
  <c r="D13" i="5"/>
  <c r="E13" i="5"/>
  <c r="H13" i="5"/>
  <c r="J13" i="5"/>
  <c r="G14" i="5"/>
  <c r="D14" i="5"/>
  <c r="E14" i="5"/>
  <c r="H14" i="5"/>
  <c r="J14" i="5"/>
  <c r="G15" i="5"/>
  <c r="D15" i="5"/>
  <c r="E15" i="5"/>
  <c r="H15" i="5"/>
  <c r="J15" i="5"/>
  <c r="G16" i="5"/>
  <c r="D16" i="5"/>
  <c r="E16" i="5"/>
  <c r="H16" i="5"/>
  <c r="J16" i="5"/>
  <c r="G17" i="5"/>
  <c r="D17" i="5"/>
  <c r="E17" i="5"/>
  <c r="H17" i="5"/>
  <c r="J17" i="5"/>
  <c r="G18" i="5"/>
  <c r="D18" i="5"/>
  <c r="E18" i="5"/>
  <c r="H18" i="5"/>
  <c r="J18" i="5"/>
  <c r="G19" i="5"/>
  <c r="D19" i="5"/>
  <c r="E19" i="5"/>
  <c r="H19" i="5"/>
  <c r="J19" i="5"/>
  <c r="G20" i="5"/>
  <c r="D20" i="5"/>
  <c r="E20" i="5"/>
  <c r="H20" i="5"/>
  <c r="J20" i="5"/>
  <c r="G21" i="5"/>
  <c r="D21" i="5"/>
  <c r="E21" i="5"/>
  <c r="H21" i="5"/>
  <c r="J21" i="5"/>
  <c r="G22" i="5"/>
  <c r="D22" i="5"/>
  <c r="E22" i="5"/>
  <c r="H22" i="5"/>
  <c r="J22" i="5"/>
  <c r="G23" i="5"/>
  <c r="D23" i="5"/>
  <c r="E23" i="5"/>
  <c r="H23" i="5"/>
  <c r="J23" i="5"/>
  <c r="G24" i="5"/>
  <c r="D24" i="5"/>
  <c r="E24" i="5"/>
  <c r="H24" i="5"/>
  <c r="J24" i="5"/>
  <c r="G25" i="5"/>
  <c r="D25" i="5"/>
  <c r="E25" i="5"/>
  <c r="H25" i="5"/>
  <c r="J25" i="5"/>
  <c r="G26" i="5"/>
  <c r="D26" i="5"/>
  <c r="E26" i="5"/>
  <c r="H26" i="5"/>
  <c r="J26" i="5"/>
  <c r="G27" i="5"/>
  <c r="D27" i="5"/>
  <c r="E27" i="5"/>
  <c r="H27" i="5"/>
  <c r="J27" i="5"/>
  <c r="G28" i="5"/>
  <c r="D28" i="5"/>
  <c r="E28" i="5"/>
  <c r="H28" i="5"/>
  <c r="J28" i="5"/>
  <c r="G29" i="5"/>
  <c r="D29" i="5"/>
  <c r="E29" i="5"/>
  <c r="H29" i="5"/>
  <c r="J29" i="5"/>
  <c r="G30" i="5"/>
  <c r="D30" i="5"/>
  <c r="E30" i="5"/>
  <c r="H30" i="5"/>
  <c r="J30" i="5"/>
  <c r="G31" i="5"/>
  <c r="D31" i="5"/>
  <c r="E31" i="5"/>
  <c r="H31" i="5"/>
  <c r="J31" i="5"/>
  <c r="G32" i="5"/>
  <c r="D32" i="5"/>
  <c r="E32" i="5"/>
  <c r="H32" i="5"/>
  <c r="J32" i="5"/>
  <c r="G33" i="5"/>
  <c r="D33" i="5"/>
  <c r="E33" i="5"/>
  <c r="H33" i="5"/>
  <c r="J33" i="5"/>
  <c r="G34" i="5"/>
  <c r="D34" i="5"/>
  <c r="E34" i="5"/>
  <c r="H34" i="5"/>
  <c r="J34" i="5"/>
  <c r="G35" i="5"/>
  <c r="D35" i="5"/>
  <c r="E35" i="5"/>
  <c r="H35" i="5"/>
  <c r="J35" i="5"/>
  <c r="G36" i="5"/>
  <c r="D36" i="5"/>
  <c r="E36" i="5"/>
  <c r="H36" i="5"/>
  <c r="J36" i="5"/>
  <c r="G37" i="5"/>
  <c r="D37" i="5"/>
  <c r="E37" i="5"/>
  <c r="H37" i="5"/>
  <c r="J37" i="5"/>
  <c r="G38" i="5"/>
  <c r="D38" i="5"/>
  <c r="E38" i="5"/>
  <c r="H38" i="5"/>
  <c r="J38" i="5"/>
  <c r="G39" i="5"/>
  <c r="D39" i="5"/>
  <c r="E39" i="5"/>
  <c r="H39" i="5"/>
  <c r="J39" i="5"/>
  <c r="G40" i="5"/>
  <c r="D40" i="5"/>
  <c r="E40" i="5"/>
  <c r="H40" i="5"/>
  <c r="J40" i="5"/>
  <c r="G41" i="5"/>
  <c r="D41" i="5"/>
  <c r="E41" i="5"/>
  <c r="H41" i="5"/>
  <c r="J41" i="5"/>
  <c r="G42" i="5"/>
  <c r="D42" i="5"/>
  <c r="E42" i="5"/>
  <c r="H42" i="5"/>
  <c r="J42" i="5"/>
  <c r="G43" i="5"/>
  <c r="D43" i="5"/>
  <c r="E43" i="5"/>
  <c r="H43" i="5"/>
  <c r="J43" i="5"/>
  <c r="G44" i="5"/>
  <c r="D44" i="5"/>
  <c r="E44" i="5"/>
  <c r="H44" i="5"/>
  <c r="J44" i="5"/>
  <c r="G45" i="5"/>
  <c r="D45" i="5"/>
  <c r="E45" i="5"/>
  <c r="H45" i="5"/>
  <c r="J45" i="5"/>
  <c r="G46" i="5"/>
  <c r="D46" i="5"/>
  <c r="E46" i="5"/>
  <c r="H46" i="5"/>
  <c r="J46" i="5"/>
  <c r="G47" i="5"/>
  <c r="D47" i="5"/>
  <c r="E47" i="5"/>
  <c r="H47" i="5"/>
  <c r="J47" i="5"/>
  <c r="G48" i="5"/>
  <c r="D48" i="5"/>
  <c r="E48" i="5"/>
  <c r="H48" i="5"/>
  <c r="J48" i="5"/>
  <c r="G49" i="5"/>
  <c r="D49" i="5"/>
  <c r="E49" i="5"/>
  <c r="H49" i="5"/>
  <c r="J49" i="5"/>
  <c r="G50" i="5"/>
  <c r="D50" i="5"/>
  <c r="E50" i="5"/>
  <c r="H50" i="5"/>
  <c r="J50" i="5"/>
  <c r="G51" i="5"/>
  <c r="D51" i="5"/>
  <c r="E51" i="5"/>
  <c r="H51" i="5"/>
  <c r="J51" i="5"/>
  <c r="G52" i="5"/>
  <c r="D52" i="5"/>
  <c r="E52" i="5"/>
  <c r="H52" i="5"/>
  <c r="J52" i="5"/>
  <c r="G53" i="5"/>
  <c r="D53" i="5"/>
  <c r="E53" i="5"/>
  <c r="H53" i="5"/>
  <c r="J53" i="5"/>
  <c r="G54" i="5"/>
  <c r="D54" i="5"/>
  <c r="E54" i="5"/>
  <c r="H54" i="5"/>
  <c r="J54" i="5"/>
  <c r="G55" i="5"/>
  <c r="D55" i="5"/>
  <c r="E55" i="5"/>
  <c r="H55" i="5"/>
  <c r="J55" i="5"/>
  <c r="G56" i="5"/>
  <c r="D56" i="5"/>
  <c r="E56" i="5"/>
  <c r="H56" i="5"/>
  <c r="J56" i="5"/>
  <c r="G57" i="5"/>
  <c r="D57" i="5"/>
  <c r="E57" i="5"/>
  <c r="H57" i="5"/>
  <c r="J57" i="5"/>
  <c r="G58" i="5"/>
  <c r="D58" i="5"/>
  <c r="E58" i="5"/>
  <c r="H58" i="5"/>
  <c r="J58" i="5"/>
  <c r="G59" i="5"/>
  <c r="D59" i="5"/>
  <c r="E59" i="5"/>
  <c r="H59" i="5"/>
  <c r="J59" i="5"/>
  <c r="G60" i="5"/>
  <c r="D60" i="5"/>
  <c r="E60" i="5"/>
  <c r="H60" i="5"/>
  <c r="J60" i="5"/>
  <c r="G61" i="5"/>
  <c r="D61" i="5"/>
  <c r="E61" i="5"/>
  <c r="H61" i="5"/>
  <c r="J61" i="5"/>
  <c r="G62" i="5"/>
  <c r="D62" i="5"/>
  <c r="E62" i="5"/>
  <c r="H62" i="5"/>
  <c r="J62" i="5"/>
  <c r="G63" i="5"/>
  <c r="D63" i="5"/>
  <c r="E63" i="5"/>
  <c r="H63" i="5"/>
  <c r="J63" i="5"/>
  <c r="G64" i="5"/>
  <c r="D64" i="5"/>
  <c r="E64" i="5"/>
  <c r="H64" i="5"/>
  <c r="J64" i="5"/>
  <c r="G65" i="5"/>
  <c r="D65" i="5"/>
  <c r="E65" i="5"/>
  <c r="H65" i="5"/>
  <c r="J65" i="5"/>
  <c r="G66" i="5"/>
  <c r="D66" i="5"/>
  <c r="E66" i="5"/>
  <c r="H66" i="5"/>
  <c r="J66" i="5"/>
  <c r="G67" i="5"/>
  <c r="D67" i="5"/>
  <c r="E67" i="5"/>
  <c r="H67" i="5"/>
  <c r="J67" i="5"/>
  <c r="G68" i="5"/>
  <c r="D68" i="5"/>
  <c r="E68" i="5"/>
  <c r="H68" i="5"/>
  <c r="J68" i="5"/>
  <c r="G69" i="5"/>
  <c r="D69" i="5"/>
  <c r="E69" i="5"/>
  <c r="H69" i="5"/>
  <c r="J69" i="5"/>
  <c r="G70" i="5"/>
  <c r="D70" i="5"/>
  <c r="E70" i="5"/>
  <c r="H70" i="5"/>
  <c r="J70" i="5"/>
  <c r="G71" i="5"/>
  <c r="D71" i="5"/>
  <c r="E71" i="5"/>
  <c r="H71" i="5"/>
  <c r="J71" i="5"/>
  <c r="G72" i="5"/>
  <c r="D72" i="5"/>
  <c r="E72" i="5"/>
  <c r="H72" i="5"/>
  <c r="J72" i="5"/>
  <c r="G73" i="5"/>
  <c r="D73" i="5"/>
  <c r="E73" i="5"/>
  <c r="H73" i="5"/>
  <c r="J73" i="5"/>
  <c r="G74" i="5"/>
  <c r="D74" i="5"/>
  <c r="E74" i="5"/>
  <c r="H74" i="5"/>
  <c r="J74" i="5"/>
  <c r="G75" i="5"/>
  <c r="D75" i="5"/>
  <c r="E75" i="5"/>
  <c r="H75" i="5"/>
  <c r="J75" i="5"/>
  <c r="G76" i="5"/>
  <c r="D76" i="5"/>
  <c r="E76" i="5"/>
  <c r="H76" i="5"/>
  <c r="J76" i="5"/>
  <c r="G77" i="5"/>
  <c r="D77" i="5"/>
  <c r="E77" i="5"/>
  <c r="H77" i="5"/>
  <c r="J77" i="5"/>
  <c r="G78" i="5"/>
  <c r="D78" i="5"/>
  <c r="E78" i="5"/>
  <c r="H78" i="5"/>
  <c r="J78" i="5"/>
  <c r="G79" i="5"/>
  <c r="D79" i="5"/>
  <c r="E79" i="5"/>
  <c r="H79" i="5"/>
  <c r="J79" i="5"/>
  <c r="G80" i="5"/>
  <c r="D80" i="5"/>
  <c r="E80" i="5"/>
  <c r="H80" i="5"/>
  <c r="J80" i="5"/>
  <c r="G81" i="5"/>
  <c r="D81" i="5"/>
  <c r="E81" i="5"/>
  <c r="H81" i="5"/>
  <c r="J81" i="5"/>
  <c r="G82" i="5"/>
  <c r="D82" i="5"/>
  <c r="E82" i="5"/>
  <c r="H82" i="5"/>
  <c r="J82" i="5"/>
  <c r="G83" i="5"/>
  <c r="D83" i="5"/>
  <c r="E83" i="5"/>
  <c r="H83" i="5"/>
  <c r="J83" i="5"/>
  <c r="G84" i="5"/>
  <c r="D84" i="5"/>
  <c r="E84" i="5"/>
  <c r="H84" i="5"/>
  <c r="J84" i="5"/>
  <c r="G85" i="5"/>
  <c r="D85" i="5"/>
  <c r="E85" i="5"/>
  <c r="H85" i="5"/>
  <c r="J85" i="5"/>
  <c r="G86" i="5"/>
  <c r="D86" i="5"/>
  <c r="E86" i="5"/>
  <c r="H86" i="5"/>
  <c r="J86" i="5"/>
  <c r="G87" i="5"/>
  <c r="D87" i="5"/>
  <c r="E87" i="5"/>
  <c r="H87" i="5"/>
  <c r="J87" i="5"/>
  <c r="G88" i="5"/>
  <c r="D88" i="5"/>
  <c r="E88" i="5"/>
  <c r="H88" i="5"/>
  <c r="J88" i="5"/>
  <c r="G89" i="5"/>
  <c r="D89" i="5"/>
  <c r="E89" i="5"/>
  <c r="H89" i="5"/>
  <c r="J89" i="5"/>
  <c r="G90" i="5"/>
  <c r="D90" i="5"/>
  <c r="E90" i="5"/>
  <c r="H90" i="5"/>
  <c r="J90" i="5"/>
  <c r="G91" i="5"/>
  <c r="D91" i="5"/>
  <c r="E91" i="5"/>
  <c r="H91" i="5"/>
  <c r="J91" i="5"/>
  <c r="G92" i="5"/>
  <c r="D92" i="5"/>
  <c r="E92" i="5"/>
  <c r="H92" i="5"/>
  <c r="J92" i="5"/>
  <c r="G93" i="5"/>
  <c r="D93" i="5"/>
  <c r="E93" i="5"/>
  <c r="H93" i="5"/>
  <c r="J93" i="5"/>
  <c r="G94" i="5"/>
  <c r="D94" i="5"/>
  <c r="E94" i="5"/>
  <c r="H94" i="5"/>
  <c r="J94" i="5"/>
  <c r="G95" i="5"/>
  <c r="D95" i="5"/>
  <c r="E95" i="5"/>
  <c r="H95" i="5"/>
  <c r="J95" i="5"/>
  <c r="G96" i="5"/>
  <c r="D96" i="5"/>
  <c r="E96" i="5"/>
  <c r="H96" i="5"/>
  <c r="J96" i="5"/>
  <c r="G97" i="5"/>
  <c r="D97" i="5"/>
  <c r="E97" i="5"/>
  <c r="H97" i="5"/>
  <c r="J97" i="5"/>
  <c r="G98" i="5"/>
  <c r="D98" i="5"/>
  <c r="E98" i="5"/>
  <c r="H98" i="5"/>
  <c r="J98" i="5"/>
  <c r="G99" i="5"/>
  <c r="D99" i="5"/>
  <c r="E99" i="5"/>
  <c r="H99" i="5"/>
  <c r="J99" i="5"/>
  <c r="G100" i="5"/>
  <c r="D100" i="5"/>
  <c r="E100" i="5"/>
  <c r="H100" i="5"/>
  <c r="J100" i="5"/>
  <c r="G101" i="5"/>
  <c r="D101" i="5"/>
  <c r="E101" i="5"/>
  <c r="H101" i="5"/>
  <c r="J101" i="5"/>
  <c r="G102" i="5"/>
  <c r="D102" i="5"/>
  <c r="E102" i="5"/>
  <c r="H102" i="5"/>
  <c r="J102" i="5"/>
  <c r="G103" i="5"/>
  <c r="D103" i="5"/>
  <c r="E103" i="5"/>
  <c r="H103" i="5"/>
  <c r="J103" i="5"/>
  <c r="G104" i="5"/>
  <c r="D104" i="5"/>
  <c r="E104" i="5"/>
  <c r="H104" i="5"/>
  <c r="J104" i="5"/>
  <c r="G105" i="5"/>
  <c r="D105" i="5"/>
  <c r="E105" i="5"/>
  <c r="H105" i="5"/>
  <c r="J105" i="5"/>
  <c r="G106" i="5"/>
  <c r="D106" i="5"/>
  <c r="E106" i="5"/>
  <c r="H106" i="5"/>
  <c r="J106" i="5"/>
  <c r="G107" i="5"/>
  <c r="D107" i="5"/>
  <c r="E107" i="5"/>
  <c r="H107" i="5"/>
  <c r="J107" i="5"/>
  <c r="G108" i="5"/>
  <c r="D108" i="5"/>
  <c r="E108" i="5"/>
  <c r="H108" i="5"/>
  <c r="J108" i="5"/>
  <c r="G109" i="5"/>
  <c r="D109" i="5"/>
  <c r="E109" i="5"/>
  <c r="H109" i="5"/>
  <c r="J109" i="5"/>
  <c r="G110" i="5"/>
  <c r="D110" i="5"/>
  <c r="E110" i="5"/>
  <c r="H110" i="5"/>
  <c r="J110" i="5"/>
  <c r="G111" i="5"/>
  <c r="D111" i="5"/>
  <c r="E111" i="5"/>
  <c r="H111" i="5"/>
  <c r="J111" i="5"/>
  <c r="G112" i="5"/>
  <c r="D112" i="5"/>
  <c r="E112" i="5"/>
  <c r="H112" i="5"/>
  <c r="J112" i="5"/>
  <c r="G113" i="5"/>
  <c r="D113" i="5"/>
  <c r="E113" i="5"/>
  <c r="H113" i="5"/>
  <c r="J113" i="5"/>
  <c r="G114" i="5"/>
  <c r="D114" i="5"/>
  <c r="E114" i="5"/>
  <c r="H114" i="5"/>
  <c r="J114" i="5"/>
  <c r="G115" i="5"/>
  <c r="D115" i="5"/>
  <c r="E115" i="5"/>
  <c r="H115" i="5"/>
  <c r="J115" i="5"/>
  <c r="G116" i="5"/>
  <c r="D116" i="5"/>
  <c r="E116" i="5"/>
  <c r="H116" i="5"/>
  <c r="J116" i="5"/>
  <c r="G117" i="5"/>
  <c r="D117" i="5"/>
  <c r="E117" i="5"/>
  <c r="H117" i="5"/>
  <c r="J117" i="5"/>
  <c r="G118" i="5"/>
  <c r="D118" i="5"/>
  <c r="E118" i="5"/>
  <c r="H118" i="5"/>
  <c r="J118" i="5"/>
  <c r="G119" i="5"/>
  <c r="D119" i="5"/>
  <c r="E119" i="5"/>
  <c r="H119" i="5"/>
  <c r="J119" i="5"/>
  <c r="G120" i="5"/>
  <c r="D120" i="5"/>
  <c r="E120" i="5"/>
  <c r="H120" i="5"/>
  <c r="J120" i="5"/>
  <c r="G121" i="5"/>
  <c r="D121" i="5"/>
  <c r="E121" i="5"/>
  <c r="H121" i="5"/>
  <c r="J121" i="5"/>
  <c r="G122" i="5"/>
  <c r="D122" i="5"/>
  <c r="E122" i="5"/>
  <c r="H122" i="5"/>
  <c r="J122" i="5"/>
  <c r="G123" i="5"/>
  <c r="D123" i="5"/>
  <c r="E123" i="5"/>
  <c r="H123" i="5"/>
  <c r="J123" i="5"/>
  <c r="G124" i="5"/>
  <c r="D124" i="5"/>
  <c r="E124" i="5"/>
  <c r="H124" i="5"/>
  <c r="J124" i="5"/>
  <c r="G125" i="5"/>
  <c r="D125" i="5"/>
  <c r="E125" i="5"/>
  <c r="H125" i="5"/>
  <c r="J125" i="5"/>
  <c r="G126" i="5"/>
  <c r="D126" i="5"/>
  <c r="E126" i="5"/>
  <c r="H126" i="5"/>
  <c r="J126" i="5"/>
  <c r="G127" i="5"/>
  <c r="D127" i="5"/>
  <c r="E127" i="5"/>
  <c r="H127" i="5"/>
  <c r="J127" i="5"/>
  <c r="G128" i="5"/>
  <c r="D128" i="5"/>
  <c r="E128" i="5"/>
  <c r="H128" i="5"/>
  <c r="J128" i="5"/>
  <c r="G129" i="5"/>
  <c r="D129" i="5"/>
  <c r="E129" i="5"/>
  <c r="H129" i="5"/>
  <c r="J129" i="5"/>
  <c r="G130" i="5"/>
  <c r="D130" i="5"/>
  <c r="E130" i="5"/>
  <c r="H130" i="5"/>
  <c r="J130" i="5"/>
  <c r="G131" i="5"/>
  <c r="D131" i="5"/>
  <c r="E131" i="5"/>
  <c r="H131" i="5"/>
  <c r="J131" i="5"/>
  <c r="G132" i="5"/>
  <c r="D132" i="5"/>
  <c r="E132" i="5"/>
  <c r="H132" i="5"/>
  <c r="J132" i="5"/>
  <c r="G133" i="5"/>
  <c r="D133" i="5"/>
  <c r="E133" i="5"/>
  <c r="H133" i="5"/>
  <c r="J133" i="5"/>
  <c r="G134" i="5"/>
  <c r="D134" i="5"/>
  <c r="E134" i="5"/>
  <c r="H134" i="5"/>
  <c r="J134" i="5"/>
  <c r="G135" i="5"/>
  <c r="D135" i="5"/>
  <c r="E135" i="5"/>
  <c r="H135" i="5"/>
  <c r="J135" i="5"/>
  <c r="G136" i="5"/>
  <c r="D136" i="5"/>
  <c r="E136" i="5"/>
  <c r="H136" i="5"/>
  <c r="J136" i="5"/>
  <c r="G137" i="5"/>
  <c r="D137" i="5"/>
  <c r="E137" i="5"/>
  <c r="H137" i="5"/>
  <c r="J137" i="5"/>
  <c r="G138" i="5"/>
  <c r="D138" i="5"/>
  <c r="E138" i="5"/>
  <c r="H138" i="5"/>
  <c r="J138" i="5"/>
  <c r="G139" i="5"/>
  <c r="D139" i="5"/>
  <c r="E139" i="5"/>
  <c r="H139" i="5"/>
  <c r="J139" i="5"/>
  <c r="G140" i="5"/>
  <c r="D140" i="5"/>
  <c r="E140" i="5"/>
  <c r="H140" i="5"/>
  <c r="J140" i="5"/>
  <c r="G141" i="5"/>
  <c r="D141" i="5"/>
  <c r="E141" i="5"/>
  <c r="H141" i="5"/>
  <c r="J141" i="5"/>
  <c r="G142" i="5"/>
  <c r="D142" i="5"/>
  <c r="E142" i="5"/>
  <c r="H142" i="5"/>
  <c r="J142" i="5"/>
  <c r="G143" i="5"/>
  <c r="D143" i="5"/>
  <c r="E143" i="5"/>
  <c r="H143" i="5"/>
  <c r="J143" i="5"/>
  <c r="G144" i="5"/>
  <c r="D144" i="5"/>
  <c r="E144" i="5"/>
  <c r="H144" i="5"/>
  <c r="J144" i="5"/>
  <c r="G145" i="5"/>
  <c r="D145" i="5"/>
  <c r="E145" i="5"/>
  <c r="H145" i="5"/>
  <c r="J145" i="5"/>
  <c r="G146" i="5"/>
  <c r="D146" i="5"/>
  <c r="E146" i="5"/>
  <c r="H146" i="5"/>
  <c r="J146" i="5"/>
  <c r="G147" i="5"/>
  <c r="D147" i="5"/>
  <c r="E147" i="5"/>
  <c r="H147" i="5"/>
  <c r="J147" i="5"/>
  <c r="G148" i="5"/>
  <c r="D148" i="5"/>
  <c r="E148" i="5"/>
  <c r="H148" i="5"/>
  <c r="J148" i="5"/>
  <c r="G149" i="5"/>
  <c r="D149" i="5"/>
  <c r="E149" i="5"/>
  <c r="H149" i="5"/>
  <c r="J149" i="5"/>
  <c r="G150" i="5"/>
  <c r="D150" i="5"/>
  <c r="E150" i="5"/>
  <c r="H150" i="5"/>
  <c r="J150" i="5"/>
  <c r="G151" i="5"/>
  <c r="D151" i="5"/>
  <c r="E151" i="5"/>
  <c r="H151" i="5"/>
  <c r="J151" i="5"/>
  <c r="G152" i="5"/>
  <c r="D152" i="5"/>
  <c r="E152" i="5"/>
  <c r="H152" i="5"/>
  <c r="J152" i="5"/>
  <c r="G153" i="5"/>
  <c r="D153" i="5"/>
  <c r="E153" i="5"/>
  <c r="H153" i="5"/>
  <c r="J153" i="5"/>
  <c r="G154" i="5"/>
  <c r="D154" i="5"/>
  <c r="E154" i="5"/>
  <c r="H154" i="5"/>
  <c r="J154" i="5"/>
  <c r="G155" i="5"/>
  <c r="D155" i="5"/>
  <c r="E155" i="5"/>
  <c r="H155" i="5"/>
  <c r="J155" i="5"/>
  <c r="G156" i="5"/>
  <c r="D156" i="5"/>
  <c r="E156" i="5"/>
  <c r="H156" i="5"/>
  <c r="J156" i="5"/>
  <c r="G157" i="5"/>
  <c r="D157" i="5"/>
  <c r="E157" i="5"/>
  <c r="H157" i="5"/>
  <c r="J157" i="5"/>
  <c r="G158" i="5"/>
  <c r="D158" i="5"/>
  <c r="E158" i="5"/>
  <c r="H158" i="5"/>
  <c r="J158" i="5"/>
  <c r="G159" i="5"/>
  <c r="D159" i="5"/>
  <c r="E159" i="5"/>
  <c r="H159" i="5"/>
  <c r="J159" i="5"/>
  <c r="G160" i="5"/>
  <c r="D160" i="5"/>
  <c r="E160" i="5"/>
  <c r="H160" i="5"/>
  <c r="J160" i="5"/>
  <c r="G161" i="5"/>
  <c r="D161" i="5"/>
  <c r="E161" i="5"/>
  <c r="H161" i="5"/>
  <c r="J161" i="5"/>
  <c r="G162" i="5"/>
  <c r="D162" i="5"/>
  <c r="E162" i="5"/>
  <c r="H162" i="5"/>
  <c r="J162" i="5"/>
  <c r="G163" i="5"/>
  <c r="D163" i="5"/>
  <c r="E163" i="5"/>
  <c r="H163" i="5"/>
  <c r="J163" i="5"/>
  <c r="G164" i="5"/>
  <c r="D164" i="5"/>
  <c r="E164" i="5"/>
  <c r="H164" i="5"/>
  <c r="J164" i="5"/>
  <c r="G165" i="5"/>
  <c r="D165" i="5"/>
  <c r="E165" i="5"/>
  <c r="H165" i="5"/>
  <c r="J165" i="5"/>
  <c r="G166" i="5"/>
  <c r="D166" i="5"/>
  <c r="E166" i="5"/>
  <c r="H166" i="5"/>
  <c r="J166" i="5"/>
  <c r="G167" i="5"/>
  <c r="D167" i="5"/>
  <c r="E167" i="5"/>
  <c r="H167" i="5"/>
  <c r="J167" i="5"/>
  <c r="G168" i="5"/>
  <c r="D168" i="5"/>
  <c r="E168" i="5"/>
  <c r="H168" i="5"/>
  <c r="J168" i="5"/>
  <c r="G169" i="5"/>
  <c r="D169" i="5"/>
  <c r="E169" i="5"/>
  <c r="H169" i="5"/>
  <c r="J169" i="5"/>
  <c r="G170" i="5"/>
  <c r="D170" i="5"/>
  <c r="E170" i="5"/>
  <c r="H170" i="5"/>
  <c r="J170" i="5"/>
  <c r="G171" i="5"/>
  <c r="D171" i="5"/>
  <c r="E171" i="5"/>
  <c r="H171" i="5"/>
  <c r="J171" i="5"/>
  <c r="G172" i="5"/>
  <c r="D172" i="5"/>
  <c r="E172" i="5"/>
  <c r="H172" i="5"/>
  <c r="J172" i="5"/>
  <c r="G173" i="5"/>
  <c r="D173" i="5"/>
  <c r="E173" i="5"/>
  <c r="H173" i="5"/>
  <c r="J173" i="5"/>
  <c r="G174" i="5"/>
  <c r="D174" i="5"/>
  <c r="E174" i="5"/>
  <c r="H174" i="5"/>
  <c r="J174" i="5"/>
  <c r="G175" i="5"/>
  <c r="D175" i="5"/>
  <c r="E175" i="5"/>
  <c r="H175" i="5"/>
  <c r="J175" i="5"/>
  <c r="G176" i="5"/>
  <c r="D176" i="5"/>
  <c r="E176" i="5"/>
  <c r="H176" i="5"/>
  <c r="J176" i="5"/>
  <c r="G177" i="5"/>
  <c r="D177" i="5"/>
  <c r="E177" i="5"/>
  <c r="H177" i="5"/>
  <c r="J177" i="5"/>
  <c r="G178" i="5"/>
  <c r="D178" i="5"/>
  <c r="E178" i="5"/>
  <c r="H178" i="5"/>
  <c r="J178" i="5"/>
  <c r="G179" i="5"/>
  <c r="D179" i="5"/>
  <c r="E179" i="5"/>
  <c r="H179" i="5"/>
  <c r="J179" i="5"/>
  <c r="G180" i="5"/>
  <c r="D180" i="5"/>
  <c r="E180" i="5"/>
  <c r="H180" i="5"/>
  <c r="J180" i="5"/>
  <c r="G181" i="5"/>
  <c r="D181" i="5"/>
  <c r="E181" i="5"/>
  <c r="H181" i="5"/>
  <c r="J181" i="5"/>
  <c r="G182" i="5"/>
  <c r="D182" i="5"/>
  <c r="E182" i="5"/>
  <c r="H182" i="5"/>
  <c r="J182" i="5"/>
  <c r="G183" i="5"/>
  <c r="D183" i="5"/>
  <c r="E183" i="5"/>
  <c r="H183" i="5"/>
  <c r="J183" i="5"/>
  <c r="G184" i="5"/>
  <c r="D184" i="5"/>
  <c r="E184" i="5"/>
  <c r="H184" i="5"/>
  <c r="J184" i="5"/>
  <c r="G185" i="5"/>
  <c r="D185" i="5"/>
  <c r="E185" i="5"/>
  <c r="H185" i="5"/>
  <c r="J185" i="5"/>
  <c r="G186" i="5"/>
  <c r="D186" i="5"/>
  <c r="E186" i="5"/>
  <c r="H186" i="5"/>
  <c r="J186" i="5"/>
  <c r="G187" i="5"/>
  <c r="D187" i="5"/>
  <c r="E187" i="5"/>
  <c r="H187" i="5"/>
  <c r="J187" i="5"/>
  <c r="G188" i="5"/>
  <c r="D188" i="5"/>
  <c r="E188" i="5"/>
  <c r="H188" i="5"/>
  <c r="J188" i="5"/>
  <c r="G189" i="5"/>
  <c r="D189" i="5"/>
  <c r="E189" i="5"/>
  <c r="H189" i="5"/>
  <c r="J189" i="5"/>
  <c r="G190" i="5"/>
  <c r="D190" i="5"/>
  <c r="E190" i="5"/>
  <c r="H190" i="5"/>
  <c r="J190" i="5"/>
  <c r="G191" i="5"/>
  <c r="D191" i="5"/>
  <c r="E191" i="5"/>
  <c r="H191" i="5"/>
  <c r="J191" i="5"/>
  <c r="G192" i="5"/>
  <c r="D192" i="5"/>
  <c r="E192" i="5"/>
  <c r="H192" i="5"/>
  <c r="J192" i="5"/>
  <c r="G193" i="5"/>
  <c r="D193" i="5"/>
  <c r="E193" i="5"/>
  <c r="H193" i="5"/>
  <c r="J193" i="5"/>
  <c r="G194" i="5"/>
  <c r="D194" i="5"/>
  <c r="E194" i="5"/>
  <c r="H194" i="5"/>
  <c r="J194" i="5"/>
  <c r="G195" i="5"/>
  <c r="D195" i="5"/>
  <c r="E195" i="5"/>
  <c r="H195" i="5"/>
  <c r="J195" i="5"/>
  <c r="G196" i="5"/>
  <c r="D196" i="5"/>
  <c r="E196" i="5"/>
  <c r="H196" i="5"/>
  <c r="J196" i="5"/>
  <c r="G197" i="5"/>
  <c r="D197" i="5"/>
  <c r="E197" i="5"/>
  <c r="H197" i="5"/>
  <c r="J197" i="5"/>
  <c r="G198" i="5"/>
  <c r="D198" i="5"/>
  <c r="E198" i="5"/>
  <c r="H198" i="5"/>
  <c r="J198" i="5"/>
  <c r="G199" i="5"/>
  <c r="D199" i="5"/>
  <c r="E199" i="5"/>
  <c r="H199" i="5"/>
  <c r="J199" i="5"/>
  <c r="G200" i="5"/>
  <c r="D200" i="5"/>
  <c r="E200" i="5"/>
  <c r="H200" i="5"/>
  <c r="J200" i="5"/>
  <c r="G201" i="5"/>
  <c r="D201" i="5"/>
  <c r="E201" i="5"/>
  <c r="H201" i="5"/>
  <c r="J201" i="5"/>
  <c r="G202" i="5"/>
  <c r="D202" i="5"/>
  <c r="E202" i="5"/>
  <c r="H202" i="5"/>
  <c r="J202" i="5"/>
  <c r="G203" i="5"/>
  <c r="D203" i="5"/>
  <c r="E203" i="5"/>
  <c r="H203" i="5"/>
  <c r="J203" i="5"/>
  <c r="G204" i="5"/>
  <c r="D204" i="5"/>
  <c r="E204" i="5"/>
  <c r="H204" i="5"/>
  <c r="J204" i="5"/>
  <c r="G205" i="5"/>
  <c r="D205" i="5"/>
  <c r="E205" i="5"/>
  <c r="H205" i="5"/>
  <c r="J205" i="5"/>
  <c r="G206" i="5"/>
  <c r="D206" i="5"/>
  <c r="E206" i="5"/>
  <c r="H206" i="5"/>
  <c r="J206" i="5"/>
  <c r="G207" i="5"/>
  <c r="D207" i="5"/>
  <c r="E207" i="5"/>
  <c r="H207" i="5"/>
  <c r="J207" i="5"/>
  <c r="G208" i="5"/>
  <c r="D208" i="5"/>
  <c r="E208" i="5"/>
  <c r="H208" i="5"/>
  <c r="J208" i="5"/>
  <c r="G209" i="5"/>
  <c r="D209" i="5"/>
  <c r="E209" i="5"/>
  <c r="H209" i="5"/>
  <c r="J209" i="5"/>
  <c r="G210" i="5"/>
  <c r="D210" i="5"/>
  <c r="E210" i="5"/>
  <c r="H210" i="5"/>
  <c r="J210" i="5"/>
  <c r="G211" i="5"/>
  <c r="D211" i="5"/>
  <c r="E211" i="5"/>
  <c r="H211" i="5"/>
  <c r="J211" i="5"/>
  <c r="G212" i="5"/>
  <c r="D212" i="5"/>
  <c r="E212" i="5"/>
  <c r="H212" i="5"/>
  <c r="J212" i="5"/>
  <c r="G213" i="5"/>
  <c r="D213" i="5"/>
  <c r="E213" i="5"/>
  <c r="H213" i="5"/>
  <c r="J213" i="5"/>
  <c r="G214" i="5"/>
  <c r="D214" i="5"/>
  <c r="E214" i="5"/>
  <c r="H214" i="5"/>
  <c r="J214" i="5"/>
  <c r="G215" i="5"/>
  <c r="D215" i="5"/>
  <c r="E215" i="5"/>
  <c r="H215" i="5"/>
  <c r="J215" i="5"/>
  <c r="G216" i="5"/>
  <c r="D216" i="5"/>
  <c r="E216" i="5"/>
  <c r="H216" i="5"/>
  <c r="J216" i="5"/>
  <c r="G217" i="5"/>
  <c r="D217" i="5"/>
  <c r="E217" i="5"/>
  <c r="H217" i="5"/>
  <c r="J217" i="5"/>
  <c r="G218" i="5"/>
  <c r="D218" i="5"/>
  <c r="E218" i="5"/>
  <c r="H218" i="5"/>
  <c r="J218" i="5"/>
  <c r="G219" i="5"/>
  <c r="D219" i="5"/>
  <c r="E219" i="5"/>
  <c r="H219" i="5"/>
  <c r="J219" i="5"/>
  <c r="G220" i="5"/>
  <c r="D220" i="5"/>
  <c r="E220" i="5"/>
  <c r="H220" i="5"/>
  <c r="J220" i="5"/>
  <c r="G221" i="5"/>
  <c r="D221" i="5"/>
  <c r="E221" i="5"/>
  <c r="H221" i="5"/>
  <c r="J221" i="5"/>
  <c r="G222" i="5"/>
  <c r="D222" i="5"/>
  <c r="E222" i="5"/>
  <c r="H222" i="5"/>
  <c r="J222" i="5"/>
  <c r="G223" i="5"/>
  <c r="D223" i="5"/>
  <c r="E223" i="5"/>
  <c r="H223" i="5"/>
  <c r="J223" i="5"/>
  <c r="G224" i="5"/>
  <c r="D224" i="5"/>
  <c r="E224" i="5"/>
  <c r="H224" i="5"/>
  <c r="J224" i="5"/>
  <c r="G225" i="5"/>
  <c r="D225" i="5"/>
  <c r="E225" i="5"/>
  <c r="H225" i="5"/>
  <c r="J225" i="5"/>
  <c r="G226" i="5"/>
  <c r="D226" i="5"/>
  <c r="E226" i="5"/>
  <c r="H226" i="5"/>
  <c r="J226" i="5"/>
  <c r="G227" i="5"/>
  <c r="D227" i="5"/>
  <c r="E227" i="5"/>
  <c r="H227" i="5"/>
  <c r="J227" i="5"/>
  <c r="G228" i="5"/>
  <c r="D228" i="5"/>
  <c r="E228" i="5"/>
  <c r="H228" i="5"/>
  <c r="J228" i="5"/>
  <c r="G229" i="5"/>
  <c r="D229" i="5"/>
  <c r="E229" i="5"/>
  <c r="H229" i="5"/>
  <c r="J229" i="5"/>
  <c r="G230" i="5"/>
  <c r="D230" i="5"/>
  <c r="E230" i="5"/>
  <c r="H230" i="5"/>
  <c r="J230" i="5"/>
  <c r="G231" i="5"/>
  <c r="D231" i="5"/>
  <c r="E231" i="5"/>
  <c r="H231" i="5"/>
  <c r="J231" i="5"/>
  <c r="G232" i="5"/>
  <c r="D232" i="5"/>
  <c r="E232" i="5"/>
  <c r="H232" i="5"/>
  <c r="J232" i="5"/>
  <c r="G233" i="5"/>
  <c r="D233" i="5"/>
  <c r="E233" i="5"/>
  <c r="H233" i="5"/>
  <c r="J233" i="5"/>
  <c r="G234" i="5"/>
  <c r="D234" i="5"/>
  <c r="E234" i="5"/>
  <c r="H234" i="5"/>
  <c r="J234" i="5"/>
  <c r="G235" i="5"/>
  <c r="D235" i="5"/>
  <c r="E235" i="5"/>
  <c r="H235" i="5"/>
  <c r="J235" i="5"/>
  <c r="G236" i="5"/>
  <c r="D236" i="5"/>
  <c r="E236" i="5"/>
  <c r="H236" i="5"/>
  <c r="J236" i="5"/>
  <c r="G237" i="5"/>
  <c r="D237" i="5"/>
  <c r="E237" i="5"/>
  <c r="H237" i="5"/>
  <c r="J237" i="5"/>
  <c r="G238" i="5"/>
  <c r="D238" i="5"/>
  <c r="E238" i="5"/>
  <c r="H238" i="5"/>
  <c r="J238" i="5"/>
  <c r="G239" i="5"/>
  <c r="D239" i="5"/>
  <c r="E239" i="5"/>
  <c r="H239" i="5"/>
  <c r="J239" i="5"/>
  <c r="G240" i="5"/>
  <c r="D240" i="5"/>
  <c r="E240" i="5"/>
  <c r="H240" i="5"/>
  <c r="J240" i="5"/>
  <c r="G241" i="5"/>
  <c r="D241" i="5"/>
  <c r="E241" i="5"/>
  <c r="H241" i="5"/>
  <c r="J241" i="5"/>
  <c r="G242" i="5"/>
  <c r="D242" i="5"/>
  <c r="E242" i="5"/>
  <c r="H242" i="5"/>
  <c r="J242" i="5"/>
  <c r="G243" i="5"/>
  <c r="D243" i="5"/>
  <c r="E243" i="5"/>
  <c r="H243" i="5"/>
  <c r="J243" i="5"/>
  <c r="G244" i="5"/>
  <c r="D244" i="5"/>
  <c r="E244" i="5"/>
  <c r="H244" i="5"/>
  <c r="J244" i="5"/>
  <c r="G245" i="5"/>
  <c r="D245" i="5"/>
  <c r="E245" i="5"/>
  <c r="H245" i="5"/>
  <c r="J245" i="5"/>
  <c r="G246" i="5"/>
  <c r="D246" i="5"/>
  <c r="E246" i="5"/>
  <c r="H246" i="5"/>
  <c r="J246" i="5"/>
  <c r="G247" i="5"/>
  <c r="D247" i="5"/>
  <c r="E247" i="5"/>
  <c r="H247" i="5"/>
  <c r="J247" i="5"/>
  <c r="G248" i="5"/>
  <c r="D248" i="5"/>
  <c r="E248" i="5"/>
  <c r="H248" i="5"/>
  <c r="J248" i="5"/>
  <c r="G249" i="5"/>
  <c r="D249" i="5"/>
  <c r="E249" i="5"/>
  <c r="H249" i="5"/>
  <c r="J249" i="5"/>
  <c r="G250" i="5"/>
  <c r="D250" i="5"/>
  <c r="E250" i="5"/>
  <c r="H250" i="5"/>
  <c r="J250" i="5"/>
  <c r="G251" i="5"/>
  <c r="D251" i="5"/>
  <c r="E251" i="5"/>
  <c r="H251" i="5"/>
  <c r="J251" i="5"/>
  <c r="G252" i="5"/>
  <c r="D252" i="5"/>
  <c r="E252" i="5"/>
  <c r="H252" i="5"/>
  <c r="J252" i="5"/>
  <c r="G253" i="5"/>
  <c r="D253" i="5"/>
  <c r="E253" i="5"/>
  <c r="H253" i="5"/>
  <c r="J253" i="5"/>
  <c r="G254" i="5"/>
  <c r="D254" i="5"/>
  <c r="E254" i="5"/>
  <c r="H254" i="5"/>
  <c r="J254" i="5"/>
  <c r="G255" i="5"/>
  <c r="D255" i="5"/>
  <c r="E255" i="5"/>
  <c r="H255" i="5"/>
  <c r="J255" i="5"/>
  <c r="G256" i="5"/>
  <c r="D256" i="5"/>
  <c r="E256" i="5"/>
  <c r="H256" i="5"/>
  <c r="J256" i="5"/>
  <c r="G257" i="5"/>
  <c r="D257" i="5"/>
  <c r="E257" i="5"/>
  <c r="H257" i="5"/>
  <c r="J257" i="5"/>
  <c r="G258" i="5"/>
  <c r="D258" i="5"/>
  <c r="E258" i="5"/>
  <c r="H258" i="5"/>
  <c r="J258" i="5"/>
  <c r="G259" i="5"/>
  <c r="D259" i="5"/>
  <c r="E259" i="5"/>
  <c r="H259" i="5"/>
  <c r="J259" i="5"/>
  <c r="G260" i="5"/>
  <c r="D260" i="5"/>
  <c r="E260" i="5"/>
  <c r="H260" i="5"/>
  <c r="J260" i="5"/>
  <c r="G261" i="5"/>
  <c r="D261" i="5"/>
  <c r="E261" i="5"/>
  <c r="H261" i="5"/>
  <c r="J261" i="5"/>
  <c r="G262" i="5"/>
  <c r="D262" i="5"/>
  <c r="E262" i="5"/>
  <c r="H262" i="5"/>
  <c r="J262" i="5"/>
  <c r="G263" i="5"/>
  <c r="D263" i="5"/>
  <c r="E263" i="5"/>
  <c r="H263" i="5"/>
  <c r="J263" i="5"/>
  <c r="G264" i="5"/>
  <c r="D264" i="5"/>
  <c r="E264" i="5"/>
  <c r="H264" i="5"/>
  <c r="J264" i="5"/>
  <c r="G265" i="5"/>
  <c r="D265" i="5"/>
  <c r="E265" i="5"/>
  <c r="H265" i="5"/>
  <c r="J265" i="5"/>
  <c r="G266" i="5"/>
  <c r="D266" i="5"/>
  <c r="E266" i="5"/>
  <c r="H266" i="5"/>
  <c r="J266" i="5"/>
  <c r="G267" i="5"/>
  <c r="D267" i="5"/>
  <c r="E267" i="5"/>
  <c r="H267" i="5"/>
  <c r="J267" i="5"/>
  <c r="G268" i="5"/>
  <c r="D268" i="5"/>
  <c r="E268" i="5"/>
  <c r="H268" i="5"/>
  <c r="J268" i="5"/>
  <c r="G269" i="5"/>
  <c r="D269" i="5"/>
  <c r="E269" i="5"/>
  <c r="H269" i="5"/>
  <c r="J269" i="5"/>
  <c r="G270" i="5"/>
  <c r="D270" i="5"/>
  <c r="E270" i="5"/>
  <c r="H270" i="5"/>
  <c r="J270" i="5"/>
  <c r="G271" i="5"/>
  <c r="D271" i="5"/>
  <c r="E271" i="5"/>
  <c r="H271" i="5"/>
  <c r="J271" i="5"/>
  <c r="G272" i="5"/>
  <c r="D272" i="5"/>
  <c r="E272" i="5"/>
  <c r="H272" i="5"/>
  <c r="J272" i="5"/>
  <c r="G273" i="5"/>
  <c r="D273" i="5"/>
  <c r="E273" i="5"/>
  <c r="H273" i="5"/>
  <c r="J273" i="5"/>
  <c r="G274" i="5"/>
  <c r="D274" i="5"/>
  <c r="E274" i="5"/>
  <c r="H274" i="5"/>
  <c r="J274" i="5"/>
  <c r="G275" i="5"/>
  <c r="D275" i="5"/>
  <c r="E275" i="5"/>
  <c r="H275" i="5"/>
  <c r="J275" i="5"/>
  <c r="G276" i="5"/>
  <c r="D276" i="5"/>
  <c r="E276" i="5"/>
  <c r="H276" i="5"/>
  <c r="J276" i="5"/>
  <c r="G277" i="5"/>
  <c r="D277" i="5"/>
  <c r="E277" i="5"/>
  <c r="H277" i="5"/>
  <c r="J277" i="5"/>
  <c r="G278" i="5"/>
  <c r="D278" i="5"/>
  <c r="E278" i="5"/>
  <c r="H278" i="5"/>
  <c r="J278" i="5"/>
  <c r="G279" i="5"/>
  <c r="D279" i="5"/>
  <c r="E279" i="5"/>
  <c r="H279" i="5"/>
  <c r="J279" i="5"/>
  <c r="G280" i="5"/>
  <c r="D280" i="5"/>
  <c r="E280" i="5"/>
  <c r="H280" i="5"/>
  <c r="J280" i="5"/>
  <c r="G281" i="5"/>
  <c r="D281" i="5"/>
  <c r="E281" i="5"/>
  <c r="H281" i="5"/>
  <c r="J281" i="5"/>
  <c r="G282" i="5"/>
  <c r="D282" i="5"/>
  <c r="E282" i="5"/>
  <c r="H282" i="5"/>
  <c r="J282" i="5"/>
  <c r="G283" i="5"/>
  <c r="D283" i="5"/>
  <c r="E283" i="5"/>
  <c r="H283" i="5"/>
  <c r="J283" i="5"/>
  <c r="G284" i="5"/>
  <c r="D284" i="5"/>
  <c r="E284" i="5"/>
  <c r="H284" i="5"/>
  <c r="J284" i="5"/>
  <c r="G285" i="5"/>
  <c r="D285" i="5"/>
  <c r="E285" i="5"/>
  <c r="H285" i="5"/>
  <c r="J285" i="5"/>
  <c r="G286" i="5"/>
  <c r="D286" i="5"/>
  <c r="E286" i="5"/>
  <c r="H286" i="5"/>
  <c r="J286" i="5"/>
  <c r="G287" i="5"/>
  <c r="D287" i="5"/>
  <c r="E287" i="5"/>
  <c r="H287" i="5"/>
  <c r="J287" i="5"/>
  <c r="G288" i="5"/>
  <c r="D288" i="5"/>
  <c r="E288" i="5"/>
  <c r="H288" i="5"/>
  <c r="J288" i="5"/>
  <c r="G289" i="5"/>
  <c r="D289" i="5"/>
  <c r="E289" i="5"/>
  <c r="H289" i="5"/>
  <c r="J289" i="5"/>
  <c r="G290" i="5"/>
  <c r="D290" i="5"/>
  <c r="E290" i="5"/>
  <c r="H290" i="5"/>
  <c r="J290" i="5"/>
  <c r="G291" i="5"/>
  <c r="D291" i="5"/>
  <c r="E291" i="5"/>
  <c r="H291" i="5"/>
  <c r="J291" i="5"/>
  <c r="G292" i="5"/>
  <c r="D292" i="5"/>
  <c r="E292" i="5"/>
  <c r="H292" i="5"/>
  <c r="J292" i="5"/>
  <c r="G293" i="5"/>
  <c r="D293" i="5"/>
  <c r="E293" i="5"/>
  <c r="H293" i="5"/>
  <c r="J293" i="5"/>
  <c r="G294" i="5"/>
  <c r="D294" i="5"/>
  <c r="E294" i="5"/>
  <c r="H294" i="5"/>
  <c r="J294" i="5"/>
  <c r="G295" i="5"/>
  <c r="D295" i="5"/>
  <c r="E295" i="5"/>
  <c r="H295" i="5"/>
  <c r="J295" i="5"/>
  <c r="H5" i="5"/>
  <c r="H4" i="5"/>
  <c r="C30" i="6"/>
  <c r="D30" i="6"/>
  <c r="E30" i="6"/>
  <c r="F30" i="6"/>
  <c r="G30" i="6"/>
  <c r="H30" i="6"/>
  <c r="I30" i="6"/>
  <c r="J30" i="6"/>
  <c r="K30" i="6"/>
  <c r="L30" i="6"/>
  <c r="M30" i="6"/>
  <c r="N30" i="6"/>
  <c r="B30" i="6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H6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C5" i="7"/>
  <c r="C4" i="7"/>
  <c r="B368" i="2"/>
  <c r="C368" i="2"/>
  <c r="D368" i="2"/>
  <c r="E368" i="2"/>
  <c r="F368" i="2"/>
  <c r="G368" i="2"/>
  <c r="H368" i="2"/>
  <c r="I368" i="2"/>
  <c r="J368" i="2"/>
  <c r="K368" i="2"/>
  <c r="L368" i="2"/>
  <c r="N368" i="2"/>
  <c r="N3" i="1"/>
  <c r="N4" i="1"/>
  <c r="N5" i="1"/>
  <c r="N6" i="1"/>
  <c r="N7" i="1"/>
  <c r="N8" i="1"/>
  <c r="N9" i="1"/>
  <c r="N10" i="1"/>
  <c r="N11" i="1"/>
  <c r="N12" i="1"/>
  <c r="N13" i="1"/>
  <c r="N21" i="1"/>
  <c r="N20" i="1"/>
  <c r="M21" i="1"/>
  <c r="L21" i="1"/>
  <c r="L20" i="1"/>
  <c r="M20" i="1"/>
  <c r="M16" i="1"/>
  <c r="L16" i="1"/>
  <c r="C16" i="1"/>
  <c r="D16" i="1"/>
  <c r="E16" i="1"/>
  <c r="F16" i="1"/>
  <c r="G16" i="1"/>
  <c r="H16" i="1"/>
  <c r="I16" i="1"/>
  <c r="J16" i="1"/>
  <c r="K16" i="1"/>
  <c r="B16" i="1"/>
  <c r="M19" i="1"/>
  <c r="L19" i="1"/>
  <c r="C19" i="1"/>
  <c r="D19" i="1"/>
  <c r="E19" i="1"/>
  <c r="F19" i="1"/>
  <c r="G19" i="1"/>
  <c r="H19" i="1"/>
  <c r="I19" i="1"/>
  <c r="J19" i="1"/>
  <c r="K19" i="1"/>
  <c r="B19" i="1"/>
  <c r="M18" i="1"/>
  <c r="L18" i="1"/>
  <c r="C18" i="1"/>
  <c r="D18" i="1"/>
  <c r="E18" i="1"/>
  <c r="F18" i="1"/>
  <c r="G18" i="1"/>
  <c r="H18" i="1"/>
  <c r="I18" i="1"/>
  <c r="J18" i="1"/>
  <c r="K18" i="1"/>
  <c r="B18" i="1"/>
  <c r="M17" i="1"/>
  <c r="L17" i="1"/>
  <c r="C17" i="1"/>
  <c r="D17" i="1"/>
  <c r="E17" i="1"/>
  <c r="F17" i="1"/>
  <c r="G17" i="1"/>
  <c r="H17" i="1"/>
  <c r="I17" i="1"/>
  <c r="J17" i="1"/>
  <c r="K17" i="1"/>
  <c r="B17" i="1"/>
  <c r="N19" i="1"/>
  <c r="N18" i="1"/>
  <c r="N17" i="1"/>
  <c r="N16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B21" i="1"/>
  <c r="C21" i="1"/>
  <c r="D21" i="1"/>
  <c r="E21" i="1"/>
  <c r="F21" i="1"/>
  <c r="G21" i="1"/>
  <c r="H21" i="1"/>
  <c r="I21" i="1"/>
  <c r="J21" i="1"/>
  <c r="K21" i="1"/>
  <c r="B20" i="1"/>
  <c r="C20" i="1"/>
  <c r="D20" i="1"/>
  <c r="E20" i="1"/>
  <c r="F20" i="1"/>
  <c r="G20" i="1"/>
  <c r="H20" i="1"/>
  <c r="I20" i="1"/>
  <c r="J20" i="1"/>
  <c r="K20" i="1"/>
</calcChain>
</file>

<file path=xl/sharedStrings.xml><?xml version="1.0" encoding="utf-8"?>
<sst xmlns="http://schemas.openxmlformats.org/spreadsheetml/2006/main" count="158" uniqueCount="80">
  <si>
    <t>Cumulative Rainfall (mm)</t>
    <phoneticPr fontId="5" type="noConversion"/>
  </si>
  <si>
    <t>-</t>
    <phoneticPr fontId="5" type="noConversion"/>
  </si>
  <si>
    <t>-</t>
    <phoneticPr fontId="5" type="noConversion"/>
  </si>
  <si>
    <t>Year</t>
    <phoneticPr fontId="5" type="noConversion"/>
  </si>
  <si>
    <t>Data Source: Meteorological Services Agency of Ghana. Location: Salt Pond.</t>
    <phoneticPr fontId="5" type="noConversion"/>
  </si>
  <si>
    <t>Mean</t>
    <phoneticPr fontId="5" type="noConversion"/>
  </si>
  <si>
    <t>Jan</t>
    <phoneticPr fontId="5" type="noConversion"/>
  </si>
  <si>
    <t>Feb</t>
    <phoneticPr fontId="5" type="noConversion"/>
  </si>
  <si>
    <t>Mar</t>
    <phoneticPr fontId="5" type="noConversion"/>
  </si>
  <si>
    <t>Apr</t>
    <phoneticPr fontId="5" type="noConversion"/>
  </si>
  <si>
    <t>May</t>
    <phoneticPr fontId="5" type="noConversion"/>
  </si>
  <si>
    <t>June</t>
    <phoneticPr fontId="5" type="noConversion"/>
  </si>
  <si>
    <t>July</t>
    <phoneticPr fontId="5" type="noConversion"/>
  </si>
  <si>
    <t>Aug</t>
    <phoneticPr fontId="5" type="noConversion"/>
  </si>
  <si>
    <t>Variables</t>
    <phoneticPr fontId="5" type="noConversion"/>
  </si>
  <si>
    <t>Notes: r squared value indicates almost no drought activity over the past 10 years. Cumulative Runoff was computed using a coefficient of 0.8 and an average area of 75cu.m</t>
    <phoneticPr fontId="5" type="noConversion"/>
  </si>
  <si>
    <t>Sept</t>
    <phoneticPr fontId="5" type="noConversion"/>
  </si>
  <si>
    <t>Oct</t>
    <phoneticPr fontId="5" type="noConversion"/>
  </si>
  <si>
    <t>Nov</t>
    <phoneticPr fontId="5" type="noConversion"/>
  </si>
  <si>
    <t>Dec</t>
    <phoneticPr fontId="5" type="noConversion"/>
  </si>
  <si>
    <t>Median</t>
    <phoneticPr fontId="5" type="noConversion"/>
  </si>
  <si>
    <t>Max</t>
    <phoneticPr fontId="5" type="noConversion"/>
  </si>
  <si>
    <t>Min</t>
    <phoneticPr fontId="5" type="noConversion"/>
  </si>
  <si>
    <t>90th Percentile</t>
    <phoneticPr fontId="5" type="noConversion"/>
  </si>
  <si>
    <t>10th Percentile</t>
    <phoneticPr fontId="5" type="noConversion"/>
  </si>
  <si>
    <t>Total Annual Rainfall</t>
    <phoneticPr fontId="5" type="noConversion"/>
  </si>
  <si>
    <t>Monthly Rainfall</t>
    <phoneticPr fontId="5" type="noConversion"/>
  </si>
  <si>
    <t>Monthly Rainfall (mm)</t>
    <phoneticPr fontId="5" type="noConversion"/>
  </si>
  <si>
    <t>http://www.insivumeh.gob.gt/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</si>
  <si>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</si>
  <si>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</si>
  <si>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</si>
  <si>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</si>
  <si>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</si>
  <si>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</si>
  <si>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</si>
  <si>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</si>
  <si>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</si>
  <si>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</si>
  <si>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</si>
  <si>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</si>
  <si>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</si>
  <si>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</si>
  <si>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r>
      <t>Acumulados mensuales y anuales de Lluvia en Milimetros </t>
    </r>
    <r>
      <rPr>
        <b/>
        <sz val="14"/>
        <color rgb="FFFF0000"/>
        <rFont val="Times"/>
      </rPr>
      <t>(</t>
    </r>
    <r>
      <rPr>
        <b/>
        <sz val="14"/>
        <color rgb="FF00008B"/>
        <rFont val="Times"/>
      </rPr>
      <t>mm</t>
    </r>
    <r>
      <rPr>
        <b/>
        <sz val="14"/>
        <color rgb="FFFF0000"/>
        <rFont val="Times"/>
      </rPr>
      <t>)</t>
    </r>
  </si>
  <si>
    <t>Totales mensuales y anuales de Dias de Lluvia</t>
  </si>
  <si>
    <t>Intensidad de Lluvia</t>
  </si>
  <si>
    <t>mm/hr</t>
  </si>
  <si>
    <t>20 minutos, 30 anos</t>
  </si>
  <si>
    <t>5 minutos, 10 anos</t>
  </si>
  <si>
    <t>in/hr</t>
  </si>
  <si>
    <t>Instituto Nacional de Sismología, Vulcanología, Meteorología e Hidrología</t>
  </si>
  <si>
    <t>Ciudad de Guatemala</t>
  </si>
  <si>
    <t xml:space="preserve">Spreadsheet created by Frank Schalla </t>
  </si>
  <si>
    <t>Average</t>
  </si>
  <si>
    <t>Fecha</t>
  </si>
  <si>
    <t>Eventos de lluvia en mes</t>
  </si>
  <si>
    <t>Area de techo (metros cuadrado)</t>
  </si>
  <si>
    <t>Tamano de tanque (cubic metros, cu.m)</t>
  </si>
  <si>
    <t>Variables Salida</t>
  </si>
  <si>
    <t>Salida</t>
  </si>
  <si>
    <t>Clave</t>
  </si>
  <si>
    <t>Coeficiente de perdida (eficiencia de techo)</t>
  </si>
  <si>
    <t>Perdidas iniciales por episodio de lluvia (mm)</t>
  </si>
  <si>
    <t>Las necesidadaes diarias (Litros, L)</t>
  </si>
  <si>
    <t>Datos</t>
  </si>
  <si>
    <t>Las necesidades mensuales (cu.m)</t>
  </si>
  <si>
    <t>Promedio de meses con agua en los tanques</t>
  </si>
  <si>
    <t>Porcentaje de confiabilidad (agua en tanques)</t>
  </si>
  <si>
    <t>Eficiencia de sistema (agua de lluvia usada)</t>
  </si>
  <si>
    <t>Datos necesidades</t>
  </si>
  <si>
    <t>Lluvia de mensuales (mm)</t>
  </si>
  <si>
    <t>Perdidas iniciales por mes (mm)</t>
  </si>
  <si>
    <t>Agua salida de techo (cu.m)</t>
  </si>
  <si>
    <r>
      <rPr>
        <b/>
        <sz val="10"/>
        <rFont val="Verdana"/>
      </rPr>
      <t xml:space="preserve">Agua salida acumulativo </t>
    </r>
    <r>
      <rPr>
        <b/>
        <sz val="10"/>
        <rFont val="Verdana"/>
      </rPr>
      <t>(cu.m)</t>
    </r>
  </si>
  <si>
    <t>Volumen de tanque fin de mes (cu.m)</t>
  </si>
  <si>
    <t>Promedio numero de dias con agua</t>
  </si>
  <si>
    <t>Volumen de tanque principio de mes (cu.m)</t>
  </si>
  <si>
    <t>Agua disponible para acumular al final de mes (cu.m)</t>
  </si>
  <si>
    <t>and G-22 March, 2014</t>
  </si>
  <si>
    <t>info@g-22.org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</si>
</sst>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name val="Times"/>
    </font>
    <font>
      <sz val="12"/>
      <name val="Times"/>
    </font>
    <font>
      <b/>
      <sz val="14"/>
      <color rgb="FF00008B"/>
      <name val="Times"/>
    </font>
    <font>
      <b/>
      <sz val="14"/>
      <color rgb="FFFF0000"/>
      <name val="Times"/>
    </font>
    <font>
      <b/>
      <sz val="14"/>
      <color rgb="FF000000"/>
      <name val="Trebuchet MS"/>
    </font>
    <font>
      <b/>
      <sz val="15"/>
      <color rgb="FF4444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3366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6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1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3" fillId="0" borderId="0" xfId="0" applyNumberFormat="1" applyFont="1"/>
    <xf numFmtId="1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0" fillId="0" borderId="0" xfId="0" applyAlignment="1"/>
    <xf numFmtId="17" fontId="0" fillId="0" borderId="0" xfId="0" applyNumberFormat="1"/>
    <xf numFmtId="14" fontId="3" fillId="0" borderId="0" xfId="0" applyNumberFormat="1" applyFont="1"/>
    <xf numFmtId="17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2" borderId="0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1" fillId="0" borderId="0" xfId="0" applyNumberFormat="1" applyFont="1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4" fontId="8" fillId="0" borderId="0" xfId="0" applyNumberFormat="1" applyFont="1"/>
    <xf numFmtId="0" fontId="12" fillId="0" borderId="0" xfId="0" applyFont="1"/>
    <xf numFmtId="0" fontId="0" fillId="0" borderId="0" xfId="0" applyFont="1"/>
    <xf numFmtId="2" fontId="0" fillId="0" borderId="0" xfId="0" applyNumberFormat="1"/>
    <xf numFmtId="0" fontId="6" fillId="0" borderId="0" xfId="81"/>
    <xf numFmtId="0" fontId="13" fillId="0" borderId="0" xfId="0" applyFont="1"/>
    <xf numFmtId="1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 horizontal="center" wrapText="1"/>
    </xf>
    <xf numFmtId="165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8" fillId="0" borderId="0" xfId="0" applyNumberFormat="1" applyFont="1"/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</cellXfs>
  <cellStyles count="16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Cumulative Monthly Rainfall - Salt Pond, Ghana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2916077798"/>
          <c:y val="0.108900523560209"/>
          <c:w val="0.86775233864997603"/>
          <c:h val="0.79724368223605502"/>
        </c:manualLayout>
      </c:layout>
      <c:lineChart>
        <c:grouping val="standard"/>
        <c:varyColors val="0"/>
        <c:ser>
          <c:idx val="1"/>
          <c:order val="0"/>
          <c:tx>
            <c:v>Cumulative Monthly Rainfall</c:v>
          </c:tx>
          <c:spPr>
            <a:ln w="19050"/>
          </c:spPr>
          <c:marker>
            <c:symbol val="none"/>
          </c:marker>
          <c:trendline>
            <c:spPr>
              <a:ln w="3175"/>
            </c:spPr>
            <c:trendlineType val="linear"/>
            <c:dispRSqr val="1"/>
            <c:dispEq val="1"/>
            <c:trendlineLbl>
              <c:layout>
                <c:manualLayout>
                  <c:x val="-0.59627767682885802"/>
                  <c:y val="0.24188481675392701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y = 2.7708x - 98197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R² = 0.99819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cat>
            <c:numRef>
              <c:f>'Monthly Rainfall Data'!$B$29:$EM$29</c:f>
              <c:numCache>
                <c:formatCode>mmm\-yy</c:formatCode>
                <c:ptCount val="142"/>
                <c:pt idx="0">
                  <c:v>35430</c:v>
                </c:pt>
                <c:pt idx="1">
                  <c:v>35461</c:v>
                </c:pt>
                <c:pt idx="2">
                  <c:v>35489</c:v>
                </c:pt>
                <c:pt idx="3">
                  <c:v>35520</c:v>
                </c:pt>
                <c:pt idx="4">
                  <c:v>35550</c:v>
                </c:pt>
                <c:pt idx="5">
                  <c:v>35581</c:v>
                </c:pt>
                <c:pt idx="6">
                  <c:v>35611</c:v>
                </c:pt>
                <c:pt idx="7">
                  <c:v>35642</c:v>
                </c:pt>
                <c:pt idx="8">
                  <c:v>35673</c:v>
                </c:pt>
                <c:pt idx="9">
                  <c:v>35703</c:v>
                </c:pt>
                <c:pt idx="10">
                  <c:v>35734</c:v>
                </c:pt>
                <c:pt idx="11">
                  <c:v>35764</c:v>
                </c:pt>
                <c:pt idx="12">
                  <c:v>35795</c:v>
                </c:pt>
                <c:pt idx="13">
                  <c:v>35826</c:v>
                </c:pt>
                <c:pt idx="14">
                  <c:v>35854</c:v>
                </c:pt>
                <c:pt idx="15">
                  <c:v>35885</c:v>
                </c:pt>
                <c:pt idx="16">
                  <c:v>35915</c:v>
                </c:pt>
                <c:pt idx="17">
                  <c:v>35946</c:v>
                </c:pt>
                <c:pt idx="18">
                  <c:v>35976</c:v>
                </c:pt>
                <c:pt idx="19">
                  <c:v>36007</c:v>
                </c:pt>
                <c:pt idx="20">
                  <c:v>36038</c:v>
                </c:pt>
                <c:pt idx="21">
                  <c:v>36068</c:v>
                </c:pt>
                <c:pt idx="22">
                  <c:v>36099</c:v>
                </c:pt>
                <c:pt idx="23">
                  <c:v>36129</c:v>
                </c:pt>
                <c:pt idx="24">
                  <c:v>36160</c:v>
                </c:pt>
                <c:pt idx="25">
                  <c:v>36191</c:v>
                </c:pt>
                <c:pt idx="26">
                  <c:v>36219</c:v>
                </c:pt>
                <c:pt idx="27">
                  <c:v>36250</c:v>
                </c:pt>
                <c:pt idx="28">
                  <c:v>36280</c:v>
                </c:pt>
                <c:pt idx="29">
                  <c:v>36311</c:v>
                </c:pt>
                <c:pt idx="30">
                  <c:v>36341</c:v>
                </c:pt>
                <c:pt idx="31">
                  <c:v>36372</c:v>
                </c:pt>
                <c:pt idx="32">
                  <c:v>36403</c:v>
                </c:pt>
                <c:pt idx="33">
                  <c:v>36433</c:v>
                </c:pt>
                <c:pt idx="34">
                  <c:v>36464</c:v>
                </c:pt>
                <c:pt idx="35">
                  <c:v>36494</c:v>
                </c:pt>
                <c:pt idx="36">
                  <c:v>36525</c:v>
                </c:pt>
                <c:pt idx="37">
                  <c:v>36556</c:v>
                </c:pt>
                <c:pt idx="38">
                  <c:v>36585</c:v>
                </c:pt>
                <c:pt idx="39">
                  <c:v>36616</c:v>
                </c:pt>
                <c:pt idx="40">
                  <c:v>36646</c:v>
                </c:pt>
                <c:pt idx="41">
                  <c:v>36677</c:v>
                </c:pt>
                <c:pt idx="42">
                  <c:v>36707</c:v>
                </c:pt>
                <c:pt idx="43">
                  <c:v>36738</c:v>
                </c:pt>
                <c:pt idx="44">
                  <c:v>36769</c:v>
                </c:pt>
                <c:pt idx="45">
                  <c:v>36799</c:v>
                </c:pt>
                <c:pt idx="46">
                  <c:v>36830</c:v>
                </c:pt>
                <c:pt idx="47">
                  <c:v>36860</c:v>
                </c:pt>
                <c:pt idx="48">
                  <c:v>36891</c:v>
                </c:pt>
                <c:pt idx="49">
                  <c:v>36922</c:v>
                </c:pt>
                <c:pt idx="50">
                  <c:v>36950</c:v>
                </c:pt>
                <c:pt idx="51">
                  <c:v>36981</c:v>
                </c:pt>
                <c:pt idx="52">
                  <c:v>37011</c:v>
                </c:pt>
                <c:pt idx="53">
                  <c:v>37042</c:v>
                </c:pt>
                <c:pt idx="54">
                  <c:v>37072</c:v>
                </c:pt>
                <c:pt idx="55">
                  <c:v>37103</c:v>
                </c:pt>
                <c:pt idx="56">
                  <c:v>37134</c:v>
                </c:pt>
                <c:pt idx="57">
                  <c:v>37164</c:v>
                </c:pt>
                <c:pt idx="58">
                  <c:v>37195</c:v>
                </c:pt>
                <c:pt idx="59">
                  <c:v>37225</c:v>
                </c:pt>
                <c:pt idx="60">
                  <c:v>37256</c:v>
                </c:pt>
                <c:pt idx="61">
                  <c:v>37287</c:v>
                </c:pt>
                <c:pt idx="62">
                  <c:v>37315</c:v>
                </c:pt>
                <c:pt idx="63">
                  <c:v>37346</c:v>
                </c:pt>
                <c:pt idx="64">
                  <c:v>37376</c:v>
                </c:pt>
                <c:pt idx="65">
                  <c:v>37407</c:v>
                </c:pt>
                <c:pt idx="66">
                  <c:v>37437</c:v>
                </c:pt>
                <c:pt idx="67">
                  <c:v>37468</c:v>
                </c:pt>
                <c:pt idx="68">
                  <c:v>37499</c:v>
                </c:pt>
                <c:pt idx="69">
                  <c:v>37529</c:v>
                </c:pt>
                <c:pt idx="70">
                  <c:v>37560</c:v>
                </c:pt>
                <c:pt idx="71">
                  <c:v>37590</c:v>
                </c:pt>
                <c:pt idx="72">
                  <c:v>37621</c:v>
                </c:pt>
                <c:pt idx="73">
                  <c:v>37652</c:v>
                </c:pt>
                <c:pt idx="74">
                  <c:v>37680</c:v>
                </c:pt>
                <c:pt idx="75">
                  <c:v>37711</c:v>
                </c:pt>
                <c:pt idx="76">
                  <c:v>37741</c:v>
                </c:pt>
                <c:pt idx="77">
                  <c:v>37772</c:v>
                </c:pt>
                <c:pt idx="78">
                  <c:v>37802</c:v>
                </c:pt>
                <c:pt idx="79">
                  <c:v>37833</c:v>
                </c:pt>
                <c:pt idx="80">
                  <c:v>37864</c:v>
                </c:pt>
                <c:pt idx="81">
                  <c:v>37894</c:v>
                </c:pt>
                <c:pt idx="82">
                  <c:v>37925</c:v>
                </c:pt>
                <c:pt idx="83">
                  <c:v>37955</c:v>
                </c:pt>
                <c:pt idx="84">
                  <c:v>37986</c:v>
                </c:pt>
                <c:pt idx="85">
                  <c:v>38017</c:v>
                </c:pt>
                <c:pt idx="86">
                  <c:v>38046</c:v>
                </c:pt>
                <c:pt idx="87">
                  <c:v>38077</c:v>
                </c:pt>
                <c:pt idx="88">
                  <c:v>38107</c:v>
                </c:pt>
                <c:pt idx="89">
                  <c:v>38138</c:v>
                </c:pt>
                <c:pt idx="90">
                  <c:v>38168</c:v>
                </c:pt>
                <c:pt idx="91">
                  <c:v>38199</c:v>
                </c:pt>
                <c:pt idx="92">
                  <c:v>38230</c:v>
                </c:pt>
                <c:pt idx="93">
                  <c:v>38260</c:v>
                </c:pt>
                <c:pt idx="94">
                  <c:v>38291</c:v>
                </c:pt>
                <c:pt idx="95">
                  <c:v>38321</c:v>
                </c:pt>
                <c:pt idx="96">
                  <c:v>38352</c:v>
                </c:pt>
                <c:pt idx="97">
                  <c:v>38383</c:v>
                </c:pt>
                <c:pt idx="98">
                  <c:v>38411</c:v>
                </c:pt>
                <c:pt idx="99">
                  <c:v>38442</c:v>
                </c:pt>
                <c:pt idx="100">
                  <c:v>38472</c:v>
                </c:pt>
                <c:pt idx="101">
                  <c:v>38503</c:v>
                </c:pt>
                <c:pt idx="102">
                  <c:v>38533</c:v>
                </c:pt>
                <c:pt idx="103">
                  <c:v>38564</c:v>
                </c:pt>
                <c:pt idx="104">
                  <c:v>38595</c:v>
                </c:pt>
                <c:pt idx="105">
                  <c:v>38625</c:v>
                </c:pt>
                <c:pt idx="106">
                  <c:v>38656</c:v>
                </c:pt>
                <c:pt idx="107">
                  <c:v>38686</c:v>
                </c:pt>
                <c:pt idx="108">
                  <c:v>38717</c:v>
                </c:pt>
                <c:pt idx="109">
                  <c:v>38748</c:v>
                </c:pt>
                <c:pt idx="110">
                  <c:v>38776</c:v>
                </c:pt>
                <c:pt idx="111">
                  <c:v>38807</c:v>
                </c:pt>
                <c:pt idx="112">
                  <c:v>38837</c:v>
                </c:pt>
                <c:pt idx="113">
                  <c:v>38868</c:v>
                </c:pt>
                <c:pt idx="114">
                  <c:v>38898</c:v>
                </c:pt>
                <c:pt idx="115">
                  <c:v>38929</c:v>
                </c:pt>
                <c:pt idx="116">
                  <c:v>38960</c:v>
                </c:pt>
                <c:pt idx="117">
                  <c:v>38990</c:v>
                </c:pt>
                <c:pt idx="118">
                  <c:v>39021</c:v>
                </c:pt>
                <c:pt idx="119">
                  <c:v>39051</c:v>
                </c:pt>
                <c:pt idx="120">
                  <c:v>39082</c:v>
                </c:pt>
                <c:pt idx="121">
                  <c:v>39113</c:v>
                </c:pt>
                <c:pt idx="122">
                  <c:v>39141</c:v>
                </c:pt>
                <c:pt idx="123">
                  <c:v>39172</c:v>
                </c:pt>
                <c:pt idx="124">
                  <c:v>39202</c:v>
                </c:pt>
                <c:pt idx="125">
                  <c:v>39233</c:v>
                </c:pt>
                <c:pt idx="126">
                  <c:v>39263</c:v>
                </c:pt>
                <c:pt idx="127">
                  <c:v>39294</c:v>
                </c:pt>
                <c:pt idx="128">
                  <c:v>39325</c:v>
                </c:pt>
                <c:pt idx="129">
                  <c:v>39355</c:v>
                </c:pt>
                <c:pt idx="130">
                  <c:v>39386</c:v>
                </c:pt>
                <c:pt idx="131">
                  <c:v>39416</c:v>
                </c:pt>
                <c:pt idx="132">
                  <c:v>39447</c:v>
                </c:pt>
                <c:pt idx="133">
                  <c:v>39478</c:v>
                </c:pt>
                <c:pt idx="134">
                  <c:v>39507</c:v>
                </c:pt>
                <c:pt idx="135">
                  <c:v>39538</c:v>
                </c:pt>
                <c:pt idx="136">
                  <c:v>39568</c:v>
                </c:pt>
                <c:pt idx="137">
                  <c:v>39599</c:v>
                </c:pt>
                <c:pt idx="138">
                  <c:v>39629</c:v>
                </c:pt>
                <c:pt idx="139">
                  <c:v>39660</c:v>
                </c:pt>
                <c:pt idx="140">
                  <c:v>39691</c:v>
                </c:pt>
                <c:pt idx="141">
                  <c:v>39721</c:v>
                </c:pt>
              </c:numCache>
            </c:numRef>
          </c:cat>
          <c:val>
            <c:numRef>
              <c:f>'Monthly Rainfall Data'!$B$31:$EM$31</c:f>
              <c:numCache>
                <c:formatCode>0</c:formatCode>
                <c:ptCount val="142"/>
                <c:pt idx="0">
                  <c:v>0</c:v>
                </c:pt>
                <c:pt idx="1">
                  <c:v>29.3</c:v>
                </c:pt>
                <c:pt idx="2">
                  <c:v>154</c:v>
                </c:pt>
                <c:pt idx="3">
                  <c:v>244.4</c:v>
                </c:pt>
                <c:pt idx="4">
                  <c:v>567.6</c:v>
                </c:pt>
                <c:pt idx="5">
                  <c:v>677</c:v>
                </c:pt>
                <c:pt idx="6">
                  <c:v>729.5</c:v>
                </c:pt>
                <c:pt idx="7">
                  <c:v>744.1</c:v>
                </c:pt>
                <c:pt idx="8">
                  <c:v>785.30000000000007</c:v>
                </c:pt>
                <c:pt idx="9">
                  <c:v>826.80000000000007</c:v>
                </c:pt>
                <c:pt idx="10">
                  <c:v>863.30000000000007</c:v>
                </c:pt>
                <c:pt idx="11">
                  <c:v>882.80000000000007</c:v>
                </c:pt>
                <c:pt idx="12">
                  <c:v>914.00000000000011</c:v>
                </c:pt>
                <c:pt idx="13">
                  <c:v>1005.0000000000001</c:v>
                </c:pt>
                <c:pt idx="14">
                  <c:v>1089.9000000000001</c:v>
                </c:pt>
                <c:pt idx="15">
                  <c:v>1277.5</c:v>
                </c:pt>
                <c:pt idx="16">
                  <c:v>1366.3</c:v>
                </c:pt>
                <c:pt idx="17">
                  <c:v>1638.5</c:v>
                </c:pt>
                <c:pt idx="18">
                  <c:v>1715.8</c:v>
                </c:pt>
                <c:pt idx="19">
                  <c:v>1736.5</c:v>
                </c:pt>
                <c:pt idx="20">
                  <c:v>1742.8</c:v>
                </c:pt>
                <c:pt idx="21">
                  <c:v>1781.3</c:v>
                </c:pt>
                <c:pt idx="22">
                  <c:v>1827.8999999999999</c:v>
                </c:pt>
                <c:pt idx="23">
                  <c:v>1830.3</c:v>
                </c:pt>
                <c:pt idx="24">
                  <c:v>1834.2</c:v>
                </c:pt>
                <c:pt idx="25">
                  <c:v>1848.8</c:v>
                </c:pt>
                <c:pt idx="26">
                  <c:v>1956.3999999999999</c:v>
                </c:pt>
                <c:pt idx="27">
                  <c:v>2098.6</c:v>
                </c:pt>
                <c:pt idx="28">
                  <c:v>2320.7999999999997</c:v>
                </c:pt>
                <c:pt idx="29">
                  <c:v>2519.8999999999996</c:v>
                </c:pt>
                <c:pt idx="30">
                  <c:v>2533.2999999999997</c:v>
                </c:pt>
                <c:pt idx="31">
                  <c:v>2537.8999999999996</c:v>
                </c:pt>
                <c:pt idx="32">
                  <c:v>2553.1999999999998</c:v>
                </c:pt>
                <c:pt idx="33">
                  <c:v>2703.2999999999997</c:v>
                </c:pt>
                <c:pt idx="34">
                  <c:v>2743.7</c:v>
                </c:pt>
                <c:pt idx="35">
                  <c:v>2763.1</c:v>
                </c:pt>
                <c:pt idx="36">
                  <c:v>2791.1</c:v>
                </c:pt>
                <c:pt idx="37">
                  <c:v>2810.1</c:v>
                </c:pt>
                <c:pt idx="38">
                  <c:v>2835.1</c:v>
                </c:pt>
                <c:pt idx="39">
                  <c:v>2881.1</c:v>
                </c:pt>
                <c:pt idx="40">
                  <c:v>3069.1</c:v>
                </c:pt>
                <c:pt idx="41">
                  <c:v>3244.1</c:v>
                </c:pt>
                <c:pt idx="42">
                  <c:v>3370.1</c:v>
                </c:pt>
                <c:pt idx="43">
                  <c:v>3382.1</c:v>
                </c:pt>
                <c:pt idx="44">
                  <c:v>3508.1</c:v>
                </c:pt>
                <c:pt idx="45">
                  <c:v>3713.1</c:v>
                </c:pt>
                <c:pt idx="46">
                  <c:v>3758.1</c:v>
                </c:pt>
                <c:pt idx="47">
                  <c:v>3769.1</c:v>
                </c:pt>
                <c:pt idx="48">
                  <c:v>3799.1</c:v>
                </c:pt>
                <c:pt idx="49">
                  <c:v>3810.1</c:v>
                </c:pt>
                <c:pt idx="50">
                  <c:v>3931.1</c:v>
                </c:pt>
                <c:pt idx="51">
                  <c:v>4034.1</c:v>
                </c:pt>
                <c:pt idx="52">
                  <c:v>4355.1000000000004</c:v>
                </c:pt>
                <c:pt idx="53">
                  <c:v>4733.1000000000004</c:v>
                </c:pt>
                <c:pt idx="54">
                  <c:v>4766.1000000000004</c:v>
                </c:pt>
                <c:pt idx="55">
                  <c:v>4777.1000000000004</c:v>
                </c:pt>
                <c:pt idx="56">
                  <c:v>4846.1000000000004</c:v>
                </c:pt>
                <c:pt idx="57">
                  <c:v>4977.1000000000004</c:v>
                </c:pt>
                <c:pt idx="58">
                  <c:v>5037.1000000000004</c:v>
                </c:pt>
                <c:pt idx="59">
                  <c:v>5044.1000000000004</c:v>
                </c:pt>
                <c:pt idx="60">
                  <c:v>5046.1000000000004</c:v>
                </c:pt>
                <c:pt idx="61">
                  <c:v>5049.1000000000004</c:v>
                </c:pt>
                <c:pt idx="62">
                  <c:v>5070.1000000000004</c:v>
                </c:pt>
                <c:pt idx="63">
                  <c:v>5142.1000000000004</c:v>
                </c:pt>
                <c:pt idx="64">
                  <c:v>5480.1</c:v>
                </c:pt>
                <c:pt idx="65">
                  <c:v>5660.1</c:v>
                </c:pt>
                <c:pt idx="66">
                  <c:v>5675.1</c:v>
                </c:pt>
                <c:pt idx="67">
                  <c:v>5731.1</c:v>
                </c:pt>
                <c:pt idx="68">
                  <c:v>5753.1</c:v>
                </c:pt>
                <c:pt idx="69">
                  <c:v>5964.1</c:v>
                </c:pt>
                <c:pt idx="70">
                  <c:v>6020.1</c:v>
                </c:pt>
                <c:pt idx="71">
                  <c:v>6024.1</c:v>
                </c:pt>
                <c:pt idx="72">
                  <c:v>6024.1</c:v>
                </c:pt>
                <c:pt idx="73">
                  <c:v>6043.1</c:v>
                </c:pt>
                <c:pt idx="74">
                  <c:v>6120.1</c:v>
                </c:pt>
                <c:pt idx="75">
                  <c:v>6228.1</c:v>
                </c:pt>
                <c:pt idx="76">
                  <c:v>6328.1</c:v>
                </c:pt>
                <c:pt idx="77">
                  <c:v>6548.1</c:v>
                </c:pt>
                <c:pt idx="78">
                  <c:v>6633.1</c:v>
                </c:pt>
                <c:pt idx="79">
                  <c:v>6681.1</c:v>
                </c:pt>
                <c:pt idx="80">
                  <c:v>6782.1</c:v>
                </c:pt>
                <c:pt idx="81">
                  <c:v>6991.1</c:v>
                </c:pt>
                <c:pt idx="82">
                  <c:v>7017.1</c:v>
                </c:pt>
                <c:pt idx="83">
                  <c:v>7050.1</c:v>
                </c:pt>
                <c:pt idx="84">
                  <c:v>7053.1</c:v>
                </c:pt>
                <c:pt idx="85">
                  <c:v>7060.1</c:v>
                </c:pt>
                <c:pt idx="86">
                  <c:v>7093.1</c:v>
                </c:pt>
                <c:pt idx="87">
                  <c:v>7229.1</c:v>
                </c:pt>
                <c:pt idx="88">
                  <c:v>7475.1</c:v>
                </c:pt>
                <c:pt idx="89">
                  <c:v>7635.1</c:v>
                </c:pt>
                <c:pt idx="90">
                  <c:v>7673.1</c:v>
                </c:pt>
                <c:pt idx="91">
                  <c:v>7713.1</c:v>
                </c:pt>
                <c:pt idx="92">
                  <c:v>7737.1</c:v>
                </c:pt>
                <c:pt idx="93">
                  <c:v>7803.1</c:v>
                </c:pt>
                <c:pt idx="94">
                  <c:v>7964.1</c:v>
                </c:pt>
                <c:pt idx="95">
                  <c:v>8033.1</c:v>
                </c:pt>
                <c:pt idx="96">
                  <c:v>8053.1</c:v>
                </c:pt>
                <c:pt idx="97">
                  <c:v>8092.1</c:v>
                </c:pt>
                <c:pt idx="98">
                  <c:v>8130.1</c:v>
                </c:pt>
                <c:pt idx="99">
                  <c:v>8256.1</c:v>
                </c:pt>
                <c:pt idx="100">
                  <c:v>8350.1</c:v>
                </c:pt>
                <c:pt idx="101">
                  <c:v>8670.1</c:v>
                </c:pt>
                <c:pt idx="102">
                  <c:v>8957.1</c:v>
                </c:pt>
                <c:pt idx="103">
                  <c:v>8959.1</c:v>
                </c:pt>
                <c:pt idx="104">
                  <c:v>8963.1</c:v>
                </c:pt>
                <c:pt idx="105">
                  <c:v>8973.1</c:v>
                </c:pt>
                <c:pt idx="106">
                  <c:v>8985.1</c:v>
                </c:pt>
                <c:pt idx="107">
                  <c:v>9019.1</c:v>
                </c:pt>
                <c:pt idx="108">
                  <c:v>9024.1</c:v>
                </c:pt>
                <c:pt idx="109">
                  <c:v>9061.1</c:v>
                </c:pt>
                <c:pt idx="110">
                  <c:v>9099.1</c:v>
                </c:pt>
                <c:pt idx="111">
                  <c:v>9137.1</c:v>
                </c:pt>
                <c:pt idx="112">
                  <c:v>9371.1</c:v>
                </c:pt>
                <c:pt idx="113">
                  <c:v>9630.1</c:v>
                </c:pt>
                <c:pt idx="114">
                  <c:v>9682.1</c:v>
                </c:pt>
                <c:pt idx="115">
                  <c:v>9721.1</c:v>
                </c:pt>
                <c:pt idx="116">
                  <c:v>9788.1</c:v>
                </c:pt>
                <c:pt idx="117">
                  <c:v>9850.1</c:v>
                </c:pt>
                <c:pt idx="118">
                  <c:v>9967.1</c:v>
                </c:pt>
                <c:pt idx="119">
                  <c:v>10012.1</c:v>
                </c:pt>
                <c:pt idx="120">
                  <c:v>10012.1</c:v>
                </c:pt>
                <c:pt idx="121">
                  <c:v>10026.1</c:v>
                </c:pt>
                <c:pt idx="122">
                  <c:v>10027.1</c:v>
                </c:pt>
                <c:pt idx="123">
                  <c:v>10231.1</c:v>
                </c:pt>
                <c:pt idx="124">
                  <c:v>10397.1</c:v>
                </c:pt>
                <c:pt idx="125">
                  <c:v>10660.1</c:v>
                </c:pt>
                <c:pt idx="126">
                  <c:v>10790.1</c:v>
                </c:pt>
                <c:pt idx="127">
                  <c:v>10841.1</c:v>
                </c:pt>
                <c:pt idx="128">
                  <c:v>10887.1</c:v>
                </c:pt>
                <c:pt idx="129">
                  <c:v>10987.1</c:v>
                </c:pt>
                <c:pt idx="130">
                  <c:v>10989.1</c:v>
                </c:pt>
                <c:pt idx="131">
                  <c:v>11042.1</c:v>
                </c:pt>
                <c:pt idx="132">
                  <c:v>11043.1</c:v>
                </c:pt>
                <c:pt idx="133">
                  <c:v>11045.1</c:v>
                </c:pt>
                <c:pt idx="134">
                  <c:v>11058.1</c:v>
                </c:pt>
                <c:pt idx="135">
                  <c:v>11104.1</c:v>
                </c:pt>
                <c:pt idx="136">
                  <c:v>11352.1</c:v>
                </c:pt>
                <c:pt idx="137">
                  <c:v>11545.1</c:v>
                </c:pt>
                <c:pt idx="138">
                  <c:v>11582.1</c:v>
                </c:pt>
                <c:pt idx="139">
                  <c:v>11607.1</c:v>
                </c:pt>
                <c:pt idx="140">
                  <c:v>11631.1</c:v>
                </c:pt>
                <c:pt idx="141">
                  <c:v>11816.1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37888"/>
        <c:axId val="114039424"/>
      </c:lineChart>
      <c:dateAx>
        <c:axId val="11403788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114039424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11403942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Rainfall (mm)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1140378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819520327816205"/>
          <c:y val="0.58182850141443998"/>
          <c:w val="0.14146291981359499"/>
          <c:h val="0.1049290978215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GT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34</xdr:row>
      <xdr:rowOff>38100</xdr:rowOff>
    </xdr:from>
    <xdr:to>
      <xdr:col>14</xdr:col>
      <xdr:colOff>520700</xdr:colOff>
      <xdr:row>67</xdr:row>
      <xdr:rowOff>139700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sivumeh.gob.g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sivumeh.gob.gt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g-22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5"/>
  <sheetViews>
    <sheetView showRuler="0" workbookViewId="0">
      <selection activeCell="J17" sqref="J17"/>
    </sheetView>
  </sheetViews>
  <sheetFormatPr baseColWidth="10" defaultRowHeight="12.75" x14ac:dyDescent="0.2"/>
  <cols>
    <col min="1" max="1" width="15.75" style="3" customWidth="1"/>
    <col min="2" max="2" width="6" customWidth="1"/>
    <col min="3" max="3" width="6.125" customWidth="1"/>
    <col min="4" max="5" width="6" bestFit="1" customWidth="1"/>
    <col min="6" max="6" width="7.75" customWidth="1"/>
    <col min="7" max="8" width="6" bestFit="1" customWidth="1"/>
    <col min="9" max="9" width="7" customWidth="1"/>
    <col min="10" max="11" width="6" bestFit="1" customWidth="1"/>
    <col min="12" max="12" width="6.25" customWidth="1"/>
    <col min="13" max="13" width="6.375" customWidth="1"/>
    <col min="14" max="14" width="11.25" style="1" customWidth="1"/>
    <col min="15" max="143" width="7.125" customWidth="1"/>
    <col min="144" max="184" width="4.125" customWidth="1"/>
  </cols>
  <sheetData>
    <row r="1" spans="1:14" x14ac:dyDescent="0.2">
      <c r="A1" s="7" t="s">
        <v>3</v>
      </c>
      <c r="B1" s="8" t="s">
        <v>27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66" t="s">
        <v>25</v>
      </c>
    </row>
    <row r="2" spans="1:14" x14ac:dyDescent="0.2">
      <c r="A2" s="7"/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16</v>
      </c>
      <c r="K2" s="1" t="s">
        <v>17</v>
      </c>
      <c r="L2" s="1" t="s">
        <v>18</v>
      </c>
      <c r="M2" s="1" t="s">
        <v>19</v>
      </c>
      <c r="N2" s="66"/>
    </row>
    <row r="3" spans="1:14" x14ac:dyDescent="0.2">
      <c r="A3" s="3">
        <v>2001</v>
      </c>
      <c r="B3" s="2">
        <v>0</v>
      </c>
      <c r="C3" s="2">
        <v>29.3</v>
      </c>
      <c r="D3" s="2">
        <v>124.7</v>
      </c>
      <c r="E3" s="2">
        <v>90.4</v>
      </c>
      <c r="F3" s="2">
        <v>323.2</v>
      </c>
      <c r="G3" s="2">
        <v>109.4</v>
      </c>
      <c r="H3" s="2">
        <v>52.5</v>
      </c>
      <c r="I3" s="2">
        <v>14.6</v>
      </c>
      <c r="J3" s="2">
        <v>41.2</v>
      </c>
      <c r="K3" s="2">
        <v>41.5</v>
      </c>
      <c r="L3" s="2">
        <v>36.5</v>
      </c>
      <c r="M3" s="2">
        <v>19.5</v>
      </c>
      <c r="N3" s="5">
        <f>SUM(B3:M3)</f>
        <v>882.80000000000007</v>
      </c>
    </row>
    <row r="4" spans="1:14" x14ac:dyDescent="0.2">
      <c r="A4" s="3">
        <v>2002</v>
      </c>
      <c r="B4" s="2">
        <v>31.2</v>
      </c>
      <c r="C4" s="2">
        <v>91</v>
      </c>
      <c r="D4" s="2">
        <v>84.9</v>
      </c>
      <c r="E4" s="2">
        <v>187.6</v>
      </c>
      <c r="F4" s="2">
        <v>88.8</v>
      </c>
      <c r="G4" s="2">
        <v>272.2</v>
      </c>
      <c r="H4" s="2">
        <v>77.3</v>
      </c>
      <c r="I4" s="2">
        <v>20.7</v>
      </c>
      <c r="J4" s="2">
        <v>6.3</v>
      </c>
      <c r="K4" s="2">
        <v>38.5</v>
      </c>
      <c r="L4" s="2">
        <v>46.6</v>
      </c>
      <c r="M4" s="2">
        <v>2.4</v>
      </c>
      <c r="N4" s="5">
        <f t="shared" ref="N4:N13" si="0">SUM(B4:M4)</f>
        <v>947.5</v>
      </c>
    </row>
    <row r="5" spans="1:14" x14ac:dyDescent="0.2">
      <c r="A5" s="3">
        <v>2003</v>
      </c>
      <c r="B5" s="2">
        <v>3.9</v>
      </c>
      <c r="C5" s="2">
        <v>14.6</v>
      </c>
      <c r="D5" s="2">
        <v>107.6</v>
      </c>
      <c r="E5" s="2">
        <v>142.19999999999999</v>
      </c>
      <c r="F5" s="2">
        <v>222.2</v>
      </c>
      <c r="G5" s="2">
        <v>199.1</v>
      </c>
      <c r="H5" s="2">
        <v>13.4</v>
      </c>
      <c r="I5" s="2">
        <v>4.5999999999999996</v>
      </c>
      <c r="J5" s="2">
        <v>15.3</v>
      </c>
      <c r="K5" s="2">
        <v>150.1</v>
      </c>
      <c r="L5" s="2">
        <v>40.4</v>
      </c>
      <c r="M5" s="2">
        <v>19.399999999999999</v>
      </c>
      <c r="N5" s="5">
        <f t="shared" si="0"/>
        <v>932.79999999999984</v>
      </c>
    </row>
    <row r="6" spans="1:14" x14ac:dyDescent="0.2">
      <c r="A6" s="3">
        <v>2004</v>
      </c>
      <c r="B6">
        <v>28</v>
      </c>
      <c r="C6">
        <v>19</v>
      </c>
      <c r="D6">
        <v>25</v>
      </c>
      <c r="E6">
        <v>46</v>
      </c>
      <c r="F6">
        <v>188</v>
      </c>
      <c r="G6">
        <v>175</v>
      </c>
      <c r="H6">
        <v>126</v>
      </c>
      <c r="I6">
        <v>12</v>
      </c>
      <c r="J6">
        <v>126</v>
      </c>
      <c r="K6">
        <v>205</v>
      </c>
      <c r="L6">
        <v>45</v>
      </c>
      <c r="M6">
        <v>11</v>
      </c>
      <c r="N6" s="5">
        <f t="shared" si="0"/>
        <v>1006</v>
      </c>
    </row>
    <row r="7" spans="1:14" x14ac:dyDescent="0.2">
      <c r="A7" s="3">
        <v>2005</v>
      </c>
      <c r="B7">
        <v>30</v>
      </c>
      <c r="C7">
        <v>11</v>
      </c>
      <c r="D7">
        <v>121</v>
      </c>
      <c r="E7">
        <v>103</v>
      </c>
      <c r="F7">
        <v>321</v>
      </c>
      <c r="G7">
        <v>378</v>
      </c>
      <c r="H7">
        <v>33</v>
      </c>
      <c r="I7">
        <v>11</v>
      </c>
      <c r="J7">
        <v>69</v>
      </c>
      <c r="K7">
        <v>131</v>
      </c>
      <c r="L7">
        <v>60</v>
      </c>
      <c r="M7">
        <v>7</v>
      </c>
      <c r="N7" s="5">
        <f t="shared" si="0"/>
        <v>1275</v>
      </c>
    </row>
    <row r="8" spans="1:14" x14ac:dyDescent="0.2">
      <c r="A8" s="3">
        <v>2006</v>
      </c>
      <c r="B8">
        <v>2</v>
      </c>
      <c r="C8">
        <v>3</v>
      </c>
      <c r="D8">
        <v>21</v>
      </c>
      <c r="E8">
        <v>72</v>
      </c>
      <c r="F8">
        <v>338</v>
      </c>
      <c r="G8">
        <v>180</v>
      </c>
      <c r="H8">
        <v>15</v>
      </c>
      <c r="I8">
        <v>56</v>
      </c>
      <c r="J8">
        <v>22</v>
      </c>
      <c r="K8">
        <v>211</v>
      </c>
      <c r="L8">
        <v>56</v>
      </c>
      <c r="M8">
        <v>4</v>
      </c>
      <c r="N8" s="5">
        <f t="shared" si="0"/>
        <v>980</v>
      </c>
    </row>
    <row r="9" spans="1:14" x14ac:dyDescent="0.2">
      <c r="A9" s="3">
        <v>2007</v>
      </c>
      <c r="B9">
        <v>0</v>
      </c>
      <c r="C9">
        <v>19</v>
      </c>
      <c r="D9">
        <v>77</v>
      </c>
      <c r="E9">
        <v>108</v>
      </c>
      <c r="F9">
        <v>100</v>
      </c>
      <c r="G9">
        <v>220</v>
      </c>
      <c r="H9">
        <v>85</v>
      </c>
      <c r="I9">
        <v>48</v>
      </c>
      <c r="J9">
        <v>101</v>
      </c>
      <c r="K9">
        <v>209</v>
      </c>
      <c r="L9">
        <v>26</v>
      </c>
      <c r="M9">
        <v>33</v>
      </c>
      <c r="N9" s="5">
        <f t="shared" si="0"/>
        <v>1026</v>
      </c>
    </row>
    <row r="10" spans="1:14" x14ac:dyDescent="0.2">
      <c r="A10" s="3">
        <v>2008</v>
      </c>
      <c r="B10">
        <v>3</v>
      </c>
      <c r="C10">
        <v>7</v>
      </c>
      <c r="D10">
        <v>33</v>
      </c>
      <c r="E10">
        <v>136</v>
      </c>
      <c r="F10">
        <v>246</v>
      </c>
      <c r="G10">
        <v>160</v>
      </c>
      <c r="H10">
        <v>38</v>
      </c>
      <c r="I10">
        <v>40</v>
      </c>
      <c r="J10">
        <v>24</v>
      </c>
      <c r="K10">
        <v>66</v>
      </c>
      <c r="L10">
        <v>161</v>
      </c>
      <c r="M10">
        <v>69</v>
      </c>
      <c r="N10" s="5">
        <f t="shared" si="0"/>
        <v>983</v>
      </c>
    </row>
    <row r="11" spans="1:14" x14ac:dyDescent="0.2">
      <c r="A11" s="3">
        <v>2009</v>
      </c>
      <c r="B11">
        <v>20</v>
      </c>
      <c r="C11">
        <v>39</v>
      </c>
      <c r="D11">
        <v>38</v>
      </c>
      <c r="E11">
        <v>126</v>
      </c>
      <c r="F11">
        <v>94</v>
      </c>
      <c r="G11">
        <v>320</v>
      </c>
      <c r="H11">
        <v>287</v>
      </c>
      <c r="I11">
        <v>2</v>
      </c>
      <c r="J11">
        <v>4</v>
      </c>
      <c r="K11">
        <v>10</v>
      </c>
      <c r="L11">
        <v>12</v>
      </c>
      <c r="M11">
        <v>34</v>
      </c>
      <c r="N11" s="5">
        <f t="shared" si="0"/>
        <v>986</v>
      </c>
    </row>
    <row r="12" spans="1:14" x14ac:dyDescent="0.2">
      <c r="A12" s="3">
        <v>2010</v>
      </c>
      <c r="B12">
        <v>5</v>
      </c>
      <c r="C12">
        <v>37</v>
      </c>
      <c r="D12">
        <v>38</v>
      </c>
      <c r="E12">
        <v>38</v>
      </c>
      <c r="F12">
        <v>234</v>
      </c>
      <c r="G12">
        <v>259</v>
      </c>
      <c r="H12">
        <v>52</v>
      </c>
      <c r="I12">
        <v>39</v>
      </c>
      <c r="J12">
        <v>67</v>
      </c>
      <c r="K12">
        <v>62</v>
      </c>
      <c r="L12">
        <v>117</v>
      </c>
      <c r="M12">
        <v>45</v>
      </c>
      <c r="N12" s="5">
        <f t="shared" si="0"/>
        <v>993</v>
      </c>
    </row>
    <row r="13" spans="1:14" x14ac:dyDescent="0.2">
      <c r="A13" s="3">
        <v>2011</v>
      </c>
      <c r="B13">
        <v>0</v>
      </c>
      <c r="C13">
        <v>14</v>
      </c>
      <c r="D13">
        <v>1</v>
      </c>
      <c r="E13">
        <v>204</v>
      </c>
      <c r="F13">
        <v>166</v>
      </c>
      <c r="G13">
        <v>263</v>
      </c>
      <c r="H13">
        <v>130</v>
      </c>
      <c r="I13">
        <v>51</v>
      </c>
      <c r="J13">
        <v>46</v>
      </c>
      <c r="K13">
        <v>100</v>
      </c>
      <c r="L13">
        <v>2</v>
      </c>
      <c r="M13">
        <v>53</v>
      </c>
      <c r="N13" s="5">
        <f t="shared" si="0"/>
        <v>1030</v>
      </c>
    </row>
    <row r="14" spans="1:14" x14ac:dyDescent="0.2">
      <c r="A14" s="3">
        <v>2012</v>
      </c>
      <c r="B14">
        <v>1</v>
      </c>
      <c r="C14">
        <v>2</v>
      </c>
      <c r="D14">
        <v>13</v>
      </c>
      <c r="E14">
        <v>46</v>
      </c>
      <c r="F14">
        <v>248</v>
      </c>
      <c r="G14">
        <v>193</v>
      </c>
      <c r="H14">
        <v>37</v>
      </c>
      <c r="I14">
        <v>25</v>
      </c>
      <c r="J14">
        <v>24</v>
      </c>
      <c r="K14">
        <v>185</v>
      </c>
      <c r="L14" s="13" t="s">
        <v>1</v>
      </c>
      <c r="M14" s="13" t="s">
        <v>2</v>
      </c>
      <c r="N14" s="5"/>
    </row>
    <row r="15" spans="1:14" x14ac:dyDescent="0.2">
      <c r="N15" s="5"/>
    </row>
    <row r="16" spans="1:14" x14ac:dyDescent="0.2">
      <c r="A16" s="3" t="s">
        <v>5</v>
      </c>
      <c r="B16" s="5">
        <f>AVERAGE(B3:B14)</f>
        <v>10.341666666666667</v>
      </c>
      <c r="C16" s="5">
        <f t="shared" ref="C16:K16" si="1">AVERAGE(C3:C14)</f>
        <v>23.824999999999999</v>
      </c>
      <c r="D16" s="5">
        <f t="shared" si="1"/>
        <v>57.016666666666673</v>
      </c>
      <c r="E16" s="5">
        <f t="shared" si="1"/>
        <v>108.26666666666667</v>
      </c>
      <c r="F16" s="5">
        <f t="shared" si="1"/>
        <v>214.1</v>
      </c>
      <c r="G16" s="5">
        <f t="shared" si="1"/>
        <v>227.39166666666665</v>
      </c>
      <c r="H16" s="5">
        <f t="shared" si="1"/>
        <v>78.850000000000009</v>
      </c>
      <c r="I16" s="5">
        <f t="shared" si="1"/>
        <v>26.991666666666664</v>
      </c>
      <c r="J16" s="5">
        <f t="shared" si="1"/>
        <v>45.483333333333327</v>
      </c>
      <c r="K16" s="5">
        <f t="shared" si="1"/>
        <v>117.425</v>
      </c>
      <c r="L16" s="5">
        <f>AVERAGE(L3:L13)</f>
        <v>54.772727272727273</v>
      </c>
      <c r="M16" s="5">
        <f>AVERAGE(M3:M13)</f>
        <v>27.027272727272727</v>
      </c>
      <c r="N16" s="5">
        <f>AVERAGE(N3:N13)</f>
        <v>1003.8272727272728</v>
      </c>
    </row>
    <row r="17" spans="1:143" s="1" customFormat="1" x14ac:dyDescent="0.2">
      <c r="A17" s="3" t="s">
        <v>20</v>
      </c>
      <c r="B17" s="5">
        <f>MEDIAN(B3:B14)</f>
        <v>3.45</v>
      </c>
      <c r="C17" s="5">
        <f t="shared" ref="C17:K17" si="2">MEDIAN(C3:C14)</f>
        <v>16.8</v>
      </c>
      <c r="D17" s="5">
        <f t="shared" si="2"/>
        <v>38</v>
      </c>
      <c r="E17" s="5">
        <f t="shared" si="2"/>
        <v>105.5</v>
      </c>
      <c r="F17" s="5">
        <f t="shared" si="2"/>
        <v>228.1</v>
      </c>
      <c r="G17" s="5">
        <f t="shared" si="2"/>
        <v>209.55</v>
      </c>
      <c r="H17" s="5">
        <f t="shared" si="2"/>
        <v>52.25</v>
      </c>
      <c r="I17" s="5">
        <f t="shared" si="2"/>
        <v>22.85</v>
      </c>
      <c r="J17" s="5">
        <f t="shared" si="2"/>
        <v>32.6</v>
      </c>
      <c r="K17" s="5">
        <f t="shared" si="2"/>
        <v>115.5</v>
      </c>
      <c r="L17" s="5">
        <f>MEDIAN(L3:L13)</f>
        <v>45</v>
      </c>
      <c r="M17" s="5">
        <f>MEDIAN(M3:M13)</f>
        <v>19.5</v>
      </c>
      <c r="N17" s="5">
        <f>MEDIAN(N3:N13)</f>
        <v>986</v>
      </c>
    </row>
    <row r="18" spans="1:143" x14ac:dyDescent="0.2">
      <c r="A18" s="3" t="s">
        <v>21</v>
      </c>
      <c r="B18" s="5">
        <f>MAX(B3:B14)</f>
        <v>31.2</v>
      </c>
      <c r="C18" s="5">
        <f t="shared" ref="C18:K18" si="3">MAX(C3:C14)</f>
        <v>91</v>
      </c>
      <c r="D18" s="5">
        <f t="shared" si="3"/>
        <v>124.7</v>
      </c>
      <c r="E18" s="5">
        <f t="shared" si="3"/>
        <v>204</v>
      </c>
      <c r="F18" s="5">
        <f t="shared" si="3"/>
        <v>338</v>
      </c>
      <c r="G18" s="5">
        <f t="shared" si="3"/>
        <v>378</v>
      </c>
      <c r="H18" s="5">
        <f t="shared" si="3"/>
        <v>287</v>
      </c>
      <c r="I18" s="5">
        <f t="shared" si="3"/>
        <v>56</v>
      </c>
      <c r="J18" s="5">
        <f t="shared" si="3"/>
        <v>126</v>
      </c>
      <c r="K18" s="5">
        <f t="shared" si="3"/>
        <v>211</v>
      </c>
      <c r="L18" s="5">
        <f>MAX(L3:L13)</f>
        <v>161</v>
      </c>
      <c r="M18" s="5">
        <f>MAX(M3:M13)</f>
        <v>69</v>
      </c>
      <c r="N18" s="5">
        <f>MAX(N3:N13)</f>
        <v>1275</v>
      </c>
    </row>
    <row r="19" spans="1:143" x14ac:dyDescent="0.2">
      <c r="A19" s="3" t="s">
        <v>22</v>
      </c>
      <c r="B19" s="5">
        <f>MIN(B3:B14)</f>
        <v>0</v>
      </c>
      <c r="C19" s="5">
        <f t="shared" ref="C19:K19" si="4">MIN(C3:C14)</f>
        <v>2</v>
      </c>
      <c r="D19" s="5">
        <f t="shared" si="4"/>
        <v>1</v>
      </c>
      <c r="E19" s="5">
        <f t="shared" si="4"/>
        <v>38</v>
      </c>
      <c r="F19" s="5">
        <f t="shared" si="4"/>
        <v>88.8</v>
      </c>
      <c r="G19" s="5">
        <f t="shared" si="4"/>
        <v>109.4</v>
      </c>
      <c r="H19" s="5">
        <f t="shared" si="4"/>
        <v>13.4</v>
      </c>
      <c r="I19" s="5">
        <f t="shared" si="4"/>
        <v>2</v>
      </c>
      <c r="J19" s="5">
        <f t="shared" si="4"/>
        <v>4</v>
      </c>
      <c r="K19" s="5">
        <f t="shared" si="4"/>
        <v>10</v>
      </c>
      <c r="L19" s="5">
        <f>MIN(L3:L13)</f>
        <v>2</v>
      </c>
      <c r="M19" s="5">
        <f>MIN(M3:M13)</f>
        <v>2.4</v>
      </c>
      <c r="N19" s="5">
        <f>MIN(N3:N13)</f>
        <v>882.80000000000007</v>
      </c>
    </row>
    <row r="20" spans="1:143" x14ac:dyDescent="0.2">
      <c r="A20" s="15" t="s">
        <v>24</v>
      </c>
      <c r="B20" s="16">
        <f>PERCENTILE(B3:B14,0.1)</f>
        <v>0</v>
      </c>
      <c r="C20" s="16">
        <f t="shared" ref="C20:K20" si="5">PERCENTILE(C3:C14,0.1)</f>
        <v>3.4000000000000004</v>
      </c>
      <c r="D20" s="16">
        <f t="shared" si="5"/>
        <v>13.8</v>
      </c>
      <c r="E20" s="16">
        <f t="shared" si="5"/>
        <v>46</v>
      </c>
      <c r="F20" s="16">
        <f t="shared" si="5"/>
        <v>94.6</v>
      </c>
      <c r="G20" s="16">
        <f t="shared" si="5"/>
        <v>161.5</v>
      </c>
      <c r="H20" s="16">
        <f t="shared" si="5"/>
        <v>16.8</v>
      </c>
      <c r="I20" s="16">
        <f t="shared" si="5"/>
        <v>5.24</v>
      </c>
      <c r="J20" s="16">
        <f t="shared" si="5"/>
        <v>7.2000000000000011</v>
      </c>
      <c r="K20" s="16">
        <f t="shared" si="5"/>
        <v>38.799999999999997</v>
      </c>
      <c r="L20" s="16">
        <f>PERCENTILE(L3:L13,0.1)</f>
        <v>12</v>
      </c>
      <c r="M20" s="16">
        <f>PERCENTILE(M3:M13,0.1)</f>
        <v>4</v>
      </c>
      <c r="N20" s="16">
        <f>PERCENTILE(N3:N13,0.1)</f>
        <v>932.79999999999984</v>
      </c>
    </row>
    <row r="21" spans="1:143" x14ac:dyDescent="0.2">
      <c r="A21" s="3" t="s">
        <v>23</v>
      </c>
      <c r="B21" s="1">
        <f>PERCENTILE(B3:B14,0.9)</f>
        <v>29.8</v>
      </c>
      <c r="C21" s="1">
        <f t="shared" ref="C21:K21" si="6">PERCENTILE(C3:C14,0.9)</f>
        <v>38.799999999999997</v>
      </c>
      <c r="D21" s="1">
        <f t="shared" si="6"/>
        <v>119.66</v>
      </c>
      <c r="E21" s="1">
        <f t="shared" si="6"/>
        <v>183.06</v>
      </c>
      <c r="F21" s="1">
        <f t="shared" si="6"/>
        <v>322.98</v>
      </c>
      <c r="G21" s="1">
        <f t="shared" si="6"/>
        <v>315.22000000000003</v>
      </c>
      <c r="H21" s="1">
        <f t="shared" si="6"/>
        <v>129.6</v>
      </c>
      <c r="I21" s="1">
        <f t="shared" si="6"/>
        <v>50.7</v>
      </c>
      <c r="J21" s="1">
        <f t="shared" si="6"/>
        <v>97.800000000000011</v>
      </c>
      <c r="K21" s="1">
        <f t="shared" si="6"/>
        <v>208.6</v>
      </c>
      <c r="L21" s="1">
        <f>PERCENTILE(L3:L13,0.9)</f>
        <v>117</v>
      </c>
      <c r="M21" s="1">
        <f>PERCENTILE(M3:M13,0.9)</f>
        <v>53</v>
      </c>
      <c r="N21" s="1">
        <f>PERCENTILE(N3:N13,0.9)</f>
        <v>1030</v>
      </c>
    </row>
    <row r="26" spans="1:143" x14ac:dyDescent="0.2">
      <c r="A26" s="4" t="s">
        <v>4</v>
      </c>
    </row>
    <row r="29" spans="1:143" x14ac:dyDescent="0.2">
      <c r="B29" s="10">
        <v>35430</v>
      </c>
      <c r="C29" s="10">
        <v>35461</v>
      </c>
      <c r="D29" s="10">
        <v>35489</v>
      </c>
      <c r="E29" s="10">
        <v>35520</v>
      </c>
      <c r="F29" s="10">
        <v>35550</v>
      </c>
      <c r="G29" s="10">
        <v>35581</v>
      </c>
      <c r="H29" s="10">
        <v>35611</v>
      </c>
      <c r="I29" s="10">
        <v>35642</v>
      </c>
      <c r="J29" s="10">
        <v>35673</v>
      </c>
      <c r="K29" s="10">
        <v>35703</v>
      </c>
      <c r="L29" s="10">
        <v>35734</v>
      </c>
      <c r="M29" s="10">
        <v>35764</v>
      </c>
      <c r="N29" s="12">
        <v>35795</v>
      </c>
      <c r="O29" s="10">
        <v>35826</v>
      </c>
      <c r="P29" s="10">
        <v>35854</v>
      </c>
      <c r="Q29" s="10">
        <v>35885</v>
      </c>
      <c r="R29" s="10">
        <v>35915</v>
      </c>
      <c r="S29" s="10">
        <v>35946</v>
      </c>
      <c r="T29" s="10">
        <v>35976</v>
      </c>
      <c r="U29" s="10">
        <v>36007</v>
      </c>
      <c r="V29" s="10">
        <v>36038</v>
      </c>
      <c r="W29" s="10">
        <v>36068</v>
      </c>
      <c r="X29" s="10">
        <v>36099</v>
      </c>
      <c r="Y29" s="10">
        <v>36129</v>
      </c>
      <c r="Z29" s="10">
        <v>36160</v>
      </c>
      <c r="AA29" s="10">
        <v>36191</v>
      </c>
      <c r="AB29" s="10">
        <v>36219</v>
      </c>
      <c r="AC29" s="10">
        <v>36250</v>
      </c>
      <c r="AD29" s="10">
        <v>36280</v>
      </c>
      <c r="AE29" s="10">
        <v>36311</v>
      </c>
      <c r="AF29" s="10">
        <v>36341</v>
      </c>
      <c r="AG29" s="10">
        <v>36372</v>
      </c>
      <c r="AH29" s="10">
        <v>36403</v>
      </c>
      <c r="AI29" s="10">
        <v>36433</v>
      </c>
      <c r="AJ29" s="10">
        <v>36464</v>
      </c>
      <c r="AK29" s="10">
        <v>36494</v>
      </c>
      <c r="AL29" s="10">
        <v>36525</v>
      </c>
      <c r="AM29" s="10">
        <v>36556</v>
      </c>
      <c r="AN29" s="10">
        <v>36585</v>
      </c>
      <c r="AO29" s="10">
        <v>36616</v>
      </c>
      <c r="AP29" s="10">
        <v>36646</v>
      </c>
      <c r="AQ29" s="10">
        <v>36677</v>
      </c>
      <c r="AR29" s="10">
        <v>36707</v>
      </c>
      <c r="AS29" s="10">
        <v>36738</v>
      </c>
      <c r="AT29" s="10">
        <v>36769</v>
      </c>
      <c r="AU29" s="10">
        <v>36799</v>
      </c>
      <c r="AV29" s="10">
        <v>36830</v>
      </c>
      <c r="AW29" s="10">
        <v>36860</v>
      </c>
      <c r="AX29" s="10">
        <v>36891</v>
      </c>
      <c r="AY29" s="10">
        <v>36922</v>
      </c>
      <c r="AZ29" s="10">
        <v>36950</v>
      </c>
      <c r="BA29" s="10">
        <v>36981</v>
      </c>
      <c r="BB29" s="10">
        <v>37011</v>
      </c>
      <c r="BC29" s="10">
        <v>37042</v>
      </c>
      <c r="BD29" s="10">
        <v>37072</v>
      </c>
      <c r="BE29" s="10">
        <v>37103</v>
      </c>
      <c r="BF29" s="10">
        <v>37134</v>
      </c>
      <c r="BG29" s="10">
        <v>37164</v>
      </c>
      <c r="BH29" s="10">
        <v>37195</v>
      </c>
      <c r="BI29" s="10">
        <v>37225</v>
      </c>
      <c r="BJ29" s="10">
        <v>37256</v>
      </c>
      <c r="BK29" s="10">
        <v>37287</v>
      </c>
      <c r="BL29" s="10">
        <v>37315</v>
      </c>
      <c r="BM29" s="10">
        <v>37346</v>
      </c>
      <c r="BN29" s="10">
        <v>37376</v>
      </c>
      <c r="BO29" s="10">
        <v>37407</v>
      </c>
      <c r="BP29" s="10">
        <v>37437</v>
      </c>
      <c r="BQ29" s="10">
        <v>37468</v>
      </c>
      <c r="BR29" s="10">
        <v>37499</v>
      </c>
      <c r="BS29" s="10">
        <v>37529</v>
      </c>
      <c r="BT29" s="10">
        <v>37560</v>
      </c>
      <c r="BU29" s="10">
        <v>37590</v>
      </c>
      <c r="BV29" s="10">
        <v>37621</v>
      </c>
      <c r="BW29" s="10">
        <v>37652</v>
      </c>
      <c r="BX29" s="10">
        <v>37680</v>
      </c>
      <c r="BY29" s="10">
        <v>37711</v>
      </c>
      <c r="BZ29" s="10">
        <v>37741</v>
      </c>
      <c r="CA29" s="10">
        <v>37772</v>
      </c>
      <c r="CB29" s="10">
        <v>37802</v>
      </c>
      <c r="CC29" s="10">
        <v>37833</v>
      </c>
      <c r="CD29" s="10">
        <v>37864</v>
      </c>
      <c r="CE29" s="10">
        <v>37894</v>
      </c>
      <c r="CF29" s="10">
        <v>37925</v>
      </c>
      <c r="CG29" s="10">
        <v>37955</v>
      </c>
      <c r="CH29" s="10">
        <v>37986</v>
      </c>
      <c r="CI29" s="10">
        <v>38017</v>
      </c>
      <c r="CJ29" s="10">
        <v>38046</v>
      </c>
      <c r="CK29" s="10">
        <v>38077</v>
      </c>
      <c r="CL29" s="10">
        <v>38107</v>
      </c>
      <c r="CM29" s="10">
        <v>38138</v>
      </c>
      <c r="CN29" s="10">
        <v>38168</v>
      </c>
      <c r="CO29" s="10">
        <v>38199</v>
      </c>
      <c r="CP29" s="10">
        <v>38230</v>
      </c>
      <c r="CQ29" s="10">
        <v>38260</v>
      </c>
      <c r="CR29" s="10">
        <v>38291</v>
      </c>
      <c r="CS29" s="10">
        <v>38321</v>
      </c>
      <c r="CT29" s="10">
        <v>38352</v>
      </c>
      <c r="CU29" s="10">
        <v>38383</v>
      </c>
      <c r="CV29" s="10">
        <v>38411</v>
      </c>
      <c r="CW29" s="10">
        <v>38442</v>
      </c>
      <c r="CX29" s="10">
        <v>38472</v>
      </c>
      <c r="CY29" s="10">
        <v>38503</v>
      </c>
      <c r="CZ29" s="10">
        <v>38533</v>
      </c>
      <c r="DA29" s="10">
        <v>38564</v>
      </c>
      <c r="DB29" s="10">
        <v>38595</v>
      </c>
      <c r="DC29" s="10">
        <v>38625</v>
      </c>
      <c r="DD29" s="10">
        <v>38656</v>
      </c>
      <c r="DE29" s="10">
        <v>38686</v>
      </c>
      <c r="DF29" s="10">
        <v>38717</v>
      </c>
      <c r="DG29" s="10">
        <v>38748</v>
      </c>
      <c r="DH29" s="10">
        <v>38776</v>
      </c>
      <c r="DI29" s="10">
        <v>38807</v>
      </c>
      <c r="DJ29" s="10">
        <v>38837</v>
      </c>
      <c r="DK29" s="10">
        <v>38868</v>
      </c>
      <c r="DL29" s="10">
        <v>38898</v>
      </c>
      <c r="DM29" s="10">
        <v>38929</v>
      </c>
      <c r="DN29" s="10">
        <v>38960</v>
      </c>
      <c r="DO29" s="10">
        <v>38990</v>
      </c>
      <c r="DP29" s="10">
        <v>39021</v>
      </c>
      <c r="DQ29" s="10">
        <v>39051</v>
      </c>
      <c r="DR29" s="10">
        <v>39082</v>
      </c>
      <c r="DS29" s="10">
        <v>39113</v>
      </c>
      <c r="DT29" s="10">
        <v>39141</v>
      </c>
      <c r="DU29" s="10">
        <v>39172</v>
      </c>
      <c r="DV29" s="10">
        <v>39202</v>
      </c>
      <c r="DW29" s="10">
        <v>39233</v>
      </c>
      <c r="DX29" s="10">
        <v>39263</v>
      </c>
      <c r="DY29" s="10">
        <v>39294</v>
      </c>
      <c r="DZ29" s="10">
        <v>39325</v>
      </c>
      <c r="EA29" s="10">
        <v>39355</v>
      </c>
      <c r="EB29" s="10">
        <v>39386</v>
      </c>
      <c r="EC29" s="10">
        <v>39416</v>
      </c>
      <c r="ED29" s="10">
        <v>39447</v>
      </c>
      <c r="EE29" s="10">
        <v>39478</v>
      </c>
      <c r="EF29" s="10">
        <v>39507</v>
      </c>
      <c r="EG29" s="10">
        <v>39538</v>
      </c>
      <c r="EH29" s="10">
        <v>39568</v>
      </c>
      <c r="EI29" s="10">
        <v>39599</v>
      </c>
      <c r="EJ29" s="10">
        <v>39629</v>
      </c>
      <c r="EK29" s="10">
        <v>39660</v>
      </c>
      <c r="EL29" s="10">
        <v>39691</v>
      </c>
      <c r="EM29" s="10">
        <v>39721</v>
      </c>
    </row>
    <row r="30" spans="1:143" x14ac:dyDescent="0.2">
      <c r="A30" s="3" t="s">
        <v>26</v>
      </c>
      <c r="B30" s="2">
        <v>0</v>
      </c>
      <c r="C30" s="2">
        <v>29.3</v>
      </c>
      <c r="D30" s="2">
        <v>124.7</v>
      </c>
      <c r="E30" s="2">
        <v>90.4</v>
      </c>
      <c r="F30" s="2">
        <v>323.2</v>
      </c>
      <c r="G30" s="2">
        <v>109.4</v>
      </c>
      <c r="H30" s="2">
        <v>52.5</v>
      </c>
      <c r="I30" s="2">
        <v>14.6</v>
      </c>
      <c r="J30" s="2">
        <v>41.2</v>
      </c>
      <c r="K30" s="2">
        <v>41.5</v>
      </c>
      <c r="L30" s="2">
        <v>36.5</v>
      </c>
      <c r="M30" s="2">
        <v>19.5</v>
      </c>
      <c r="N30" s="6">
        <v>31.2</v>
      </c>
      <c r="O30" s="2">
        <v>91</v>
      </c>
      <c r="P30" s="2">
        <v>84.9</v>
      </c>
      <c r="Q30" s="2">
        <v>187.6</v>
      </c>
      <c r="R30" s="2">
        <v>88.8</v>
      </c>
      <c r="S30" s="2">
        <v>272.2</v>
      </c>
      <c r="T30" s="2">
        <v>77.3</v>
      </c>
      <c r="U30" s="2">
        <v>20.7</v>
      </c>
      <c r="V30" s="2">
        <v>6.3</v>
      </c>
      <c r="W30" s="2">
        <v>38.5</v>
      </c>
      <c r="X30" s="2">
        <v>46.6</v>
      </c>
      <c r="Y30" s="2">
        <v>2.4</v>
      </c>
      <c r="Z30" s="2">
        <v>3.9</v>
      </c>
      <c r="AA30" s="2">
        <v>14.6</v>
      </c>
      <c r="AB30" s="2">
        <v>107.6</v>
      </c>
      <c r="AC30" s="2">
        <v>142.19999999999999</v>
      </c>
      <c r="AD30" s="2">
        <v>222.2</v>
      </c>
      <c r="AE30" s="2">
        <v>199.1</v>
      </c>
      <c r="AF30" s="2">
        <v>13.4</v>
      </c>
      <c r="AG30" s="2">
        <v>4.5999999999999996</v>
      </c>
      <c r="AH30" s="2">
        <v>15.3</v>
      </c>
      <c r="AI30" s="2">
        <v>150.1</v>
      </c>
      <c r="AJ30" s="2">
        <v>40.4</v>
      </c>
      <c r="AK30" s="2">
        <v>19.399999999999999</v>
      </c>
      <c r="AL30">
        <v>28</v>
      </c>
      <c r="AM30">
        <v>19</v>
      </c>
      <c r="AN30">
        <v>25</v>
      </c>
      <c r="AO30">
        <v>46</v>
      </c>
      <c r="AP30">
        <v>188</v>
      </c>
      <c r="AQ30">
        <v>175</v>
      </c>
      <c r="AR30">
        <v>126</v>
      </c>
      <c r="AS30">
        <v>12</v>
      </c>
      <c r="AT30">
        <v>126</v>
      </c>
      <c r="AU30">
        <v>205</v>
      </c>
      <c r="AV30">
        <v>45</v>
      </c>
      <c r="AW30">
        <v>11</v>
      </c>
      <c r="AX30">
        <v>30</v>
      </c>
      <c r="AY30">
        <v>11</v>
      </c>
      <c r="AZ30">
        <v>121</v>
      </c>
      <c r="BA30">
        <v>103</v>
      </c>
      <c r="BB30">
        <v>321</v>
      </c>
      <c r="BC30">
        <v>378</v>
      </c>
      <c r="BD30">
        <v>33</v>
      </c>
      <c r="BE30">
        <v>11</v>
      </c>
      <c r="BF30">
        <v>69</v>
      </c>
      <c r="BG30">
        <v>131</v>
      </c>
      <c r="BH30">
        <v>60</v>
      </c>
      <c r="BI30">
        <v>7</v>
      </c>
      <c r="BJ30">
        <v>2</v>
      </c>
      <c r="BK30">
        <v>3</v>
      </c>
      <c r="BL30">
        <v>21</v>
      </c>
      <c r="BM30">
        <v>72</v>
      </c>
      <c r="BN30">
        <v>338</v>
      </c>
      <c r="BO30">
        <v>180</v>
      </c>
      <c r="BP30">
        <v>15</v>
      </c>
      <c r="BQ30">
        <v>56</v>
      </c>
      <c r="BR30">
        <v>22</v>
      </c>
      <c r="BS30">
        <v>211</v>
      </c>
      <c r="BT30">
        <v>56</v>
      </c>
      <c r="BU30">
        <v>4</v>
      </c>
      <c r="BV30">
        <v>0</v>
      </c>
      <c r="BW30">
        <v>19</v>
      </c>
      <c r="BX30">
        <v>77</v>
      </c>
      <c r="BY30">
        <v>108</v>
      </c>
      <c r="BZ30">
        <v>100</v>
      </c>
      <c r="CA30">
        <v>220</v>
      </c>
      <c r="CB30">
        <v>85</v>
      </c>
      <c r="CC30">
        <v>48</v>
      </c>
      <c r="CD30">
        <v>101</v>
      </c>
      <c r="CE30">
        <v>209</v>
      </c>
      <c r="CF30">
        <v>26</v>
      </c>
      <c r="CG30">
        <v>33</v>
      </c>
      <c r="CH30">
        <v>3</v>
      </c>
      <c r="CI30">
        <v>7</v>
      </c>
      <c r="CJ30">
        <v>33</v>
      </c>
      <c r="CK30">
        <v>136</v>
      </c>
      <c r="CL30">
        <v>246</v>
      </c>
      <c r="CM30">
        <v>160</v>
      </c>
      <c r="CN30">
        <v>38</v>
      </c>
      <c r="CO30">
        <v>40</v>
      </c>
      <c r="CP30">
        <v>24</v>
      </c>
      <c r="CQ30">
        <v>66</v>
      </c>
      <c r="CR30">
        <v>161</v>
      </c>
      <c r="CS30">
        <v>69</v>
      </c>
      <c r="CT30">
        <v>20</v>
      </c>
      <c r="CU30">
        <v>39</v>
      </c>
      <c r="CV30">
        <v>38</v>
      </c>
      <c r="CW30">
        <v>126</v>
      </c>
      <c r="CX30">
        <v>94</v>
      </c>
      <c r="CY30">
        <v>320</v>
      </c>
      <c r="CZ30">
        <v>287</v>
      </c>
      <c r="DA30">
        <v>2</v>
      </c>
      <c r="DB30">
        <v>4</v>
      </c>
      <c r="DC30">
        <v>10</v>
      </c>
      <c r="DD30">
        <v>12</v>
      </c>
      <c r="DE30">
        <v>34</v>
      </c>
      <c r="DF30">
        <v>5</v>
      </c>
      <c r="DG30">
        <v>37</v>
      </c>
      <c r="DH30">
        <v>38</v>
      </c>
      <c r="DI30">
        <v>38</v>
      </c>
      <c r="DJ30">
        <v>234</v>
      </c>
      <c r="DK30">
        <v>259</v>
      </c>
      <c r="DL30">
        <v>52</v>
      </c>
      <c r="DM30">
        <v>39</v>
      </c>
      <c r="DN30">
        <v>67</v>
      </c>
      <c r="DO30">
        <v>62</v>
      </c>
      <c r="DP30">
        <v>117</v>
      </c>
      <c r="DQ30">
        <v>45</v>
      </c>
      <c r="DR30">
        <v>0</v>
      </c>
      <c r="DS30">
        <v>14</v>
      </c>
      <c r="DT30">
        <v>1</v>
      </c>
      <c r="DU30">
        <v>204</v>
      </c>
      <c r="DV30">
        <v>166</v>
      </c>
      <c r="DW30">
        <v>263</v>
      </c>
      <c r="DX30">
        <v>130</v>
      </c>
      <c r="DY30">
        <v>51</v>
      </c>
      <c r="DZ30">
        <v>46</v>
      </c>
      <c r="EA30">
        <v>100</v>
      </c>
      <c r="EB30">
        <v>2</v>
      </c>
      <c r="EC30">
        <v>53</v>
      </c>
      <c r="ED30">
        <v>1</v>
      </c>
      <c r="EE30">
        <v>2</v>
      </c>
      <c r="EF30">
        <v>13</v>
      </c>
      <c r="EG30">
        <v>46</v>
      </c>
      <c r="EH30">
        <v>248</v>
      </c>
      <c r="EI30">
        <v>193</v>
      </c>
      <c r="EJ30">
        <v>37</v>
      </c>
      <c r="EK30">
        <v>25</v>
      </c>
      <c r="EL30">
        <v>24</v>
      </c>
      <c r="EM30">
        <v>185</v>
      </c>
    </row>
    <row r="31" spans="1:143" x14ac:dyDescent="0.2">
      <c r="A31" s="3" t="s">
        <v>0</v>
      </c>
      <c r="B31" s="2">
        <f>B30</f>
        <v>0</v>
      </c>
      <c r="C31" s="2">
        <f>B31+C30</f>
        <v>29.3</v>
      </c>
      <c r="D31" s="2">
        <f>C31+D30</f>
        <v>154</v>
      </c>
      <c r="E31" s="2">
        <f t="shared" ref="E31:BP31" si="7">D31+E30</f>
        <v>244.4</v>
      </c>
      <c r="F31" s="2">
        <f t="shared" si="7"/>
        <v>567.6</v>
      </c>
      <c r="G31" s="2">
        <f t="shared" si="7"/>
        <v>677</v>
      </c>
      <c r="H31" s="2">
        <f t="shared" si="7"/>
        <v>729.5</v>
      </c>
      <c r="I31" s="2">
        <f t="shared" si="7"/>
        <v>744.1</v>
      </c>
      <c r="J31" s="2">
        <f t="shared" si="7"/>
        <v>785.30000000000007</v>
      </c>
      <c r="K31" s="2">
        <f t="shared" si="7"/>
        <v>826.80000000000007</v>
      </c>
      <c r="L31" s="2">
        <f t="shared" si="7"/>
        <v>863.30000000000007</v>
      </c>
      <c r="M31" s="2">
        <f t="shared" si="7"/>
        <v>882.80000000000007</v>
      </c>
      <c r="N31" s="6">
        <f t="shared" si="7"/>
        <v>914.00000000000011</v>
      </c>
      <c r="O31" s="2">
        <f t="shared" si="7"/>
        <v>1005.0000000000001</v>
      </c>
      <c r="P31" s="2">
        <f t="shared" si="7"/>
        <v>1089.9000000000001</v>
      </c>
      <c r="Q31" s="2">
        <f t="shared" si="7"/>
        <v>1277.5</v>
      </c>
      <c r="R31" s="2">
        <f t="shared" si="7"/>
        <v>1366.3</v>
      </c>
      <c r="S31" s="2">
        <f t="shared" si="7"/>
        <v>1638.5</v>
      </c>
      <c r="T31" s="2">
        <f t="shared" si="7"/>
        <v>1715.8</v>
      </c>
      <c r="U31" s="2">
        <f t="shared" si="7"/>
        <v>1736.5</v>
      </c>
      <c r="V31" s="2">
        <f t="shared" si="7"/>
        <v>1742.8</v>
      </c>
      <c r="W31" s="2">
        <f t="shared" si="7"/>
        <v>1781.3</v>
      </c>
      <c r="X31" s="2">
        <f t="shared" si="7"/>
        <v>1827.8999999999999</v>
      </c>
      <c r="Y31" s="2">
        <f t="shared" si="7"/>
        <v>1830.3</v>
      </c>
      <c r="Z31" s="2">
        <f t="shared" si="7"/>
        <v>1834.2</v>
      </c>
      <c r="AA31" s="2">
        <f t="shared" si="7"/>
        <v>1848.8</v>
      </c>
      <c r="AB31" s="2">
        <f t="shared" si="7"/>
        <v>1956.3999999999999</v>
      </c>
      <c r="AC31" s="2">
        <f t="shared" si="7"/>
        <v>2098.6</v>
      </c>
      <c r="AD31" s="2">
        <f t="shared" si="7"/>
        <v>2320.7999999999997</v>
      </c>
      <c r="AE31" s="2">
        <f t="shared" si="7"/>
        <v>2519.8999999999996</v>
      </c>
      <c r="AF31" s="2">
        <f t="shared" si="7"/>
        <v>2533.2999999999997</v>
      </c>
      <c r="AG31" s="2">
        <f t="shared" si="7"/>
        <v>2537.8999999999996</v>
      </c>
      <c r="AH31" s="2">
        <f t="shared" si="7"/>
        <v>2553.1999999999998</v>
      </c>
      <c r="AI31" s="2">
        <f t="shared" si="7"/>
        <v>2703.2999999999997</v>
      </c>
      <c r="AJ31" s="2">
        <f t="shared" si="7"/>
        <v>2743.7</v>
      </c>
      <c r="AK31" s="2">
        <f t="shared" si="7"/>
        <v>2763.1</v>
      </c>
      <c r="AL31" s="2">
        <f t="shared" si="7"/>
        <v>2791.1</v>
      </c>
      <c r="AM31" s="2">
        <f t="shared" si="7"/>
        <v>2810.1</v>
      </c>
      <c r="AN31" s="2">
        <f t="shared" si="7"/>
        <v>2835.1</v>
      </c>
      <c r="AO31" s="2">
        <f t="shared" si="7"/>
        <v>2881.1</v>
      </c>
      <c r="AP31" s="2">
        <f t="shared" si="7"/>
        <v>3069.1</v>
      </c>
      <c r="AQ31" s="2">
        <f t="shared" si="7"/>
        <v>3244.1</v>
      </c>
      <c r="AR31" s="2">
        <f t="shared" si="7"/>
        <v>3370.1</v>
      </c>
      <c r="AS31" s="2">
        <f t="shared" si="7"/>
        <v>3382.1</v>
      </c>
      <c r="AT31" s="2">
        <f t="shared" si="7"/>
        <v>3508.1</v>
      </c>
      <c r="AU31" s="2">
        <f t="shared" si="7"/>
        <v>3713.1</v>
      </c>
      <c r="AV31" s="2">
        <f t="shared" si="7"/>
        <v>3758.1</v>
      </c>
      <c r="AW31" s="2">
        <f t="shared" si="7"/>
        <v>3769.1</v>
      </c>
      <c r="AX31" s="2">
        <f t="shared" si="7"/>
        <v>3799.1</v>
      </c>
      <c r="AY31" s="2">
        <f t="shared" si="7"/>
        <v>3810.1</v>
      </c>
      <c r="AZ31" s="2">
        <f t="shared" si="7"/>
        <v>3931.1</v>
      </c>
      <c r="BA31" s="2">
        <f t="shared" si="7"/>
        <v>4034.1</v>
      </c>
      <c r="BB31" s="2">
        <f t="shared" si="7"/>
        <v>4355.1000000000004</v>
      </c>
      <c r="BC31" s="2">
        <f t="shared" si="7"/>
        <v>4733.1000000000004</v>
      </c>
      <c r="BD31" s="2">
        <f t="shared" si="7"/>
        <v>4766.1000000000004</v>
      </c>
      <c r="BE31" s="2">
        <f t="shared" si="7"/>
        <v>4777.1000000000004</v>
      </c>
      <c r="BF31" s="2">
        <f t="shared" si="7"/>
        <v>4846.1000000000004</v>
      </c>
      <c r="BG31" s="2">
        <f t="shared" si="7"/>
        <v>4977.1000000000004</v>
      </c>
      <c r="BH31" s="2">
        <f t="shared" si="7"/>
        <v>5037.1000000000004</v>
      </c>
      <c r="BI31" s="2">
        <f t="shared" si="7"/>
        <v>5044.1000000000004</v>
      </c>
      <c r="BJ31" s="2">
        <f t="shared" si="7"/>
        <v>5046.1000000000004</v>
      </c>
      <c r="BK31" s="2">
        <f t="shared" si="7"/>
        <v>5049.1000000000004</v>
      </c>
      <c r="BL31" s="2">
        <f t="shared" si="7"/>
        <v>5070.1000000000004</v>
      </c>
      <c r="BM31" s="2">
        <f t="shared" si="7"/>
        <v>5142.1000000000004</v>
      </c>
      <c r="BN31" s="2">
        <f t="shared" si="7"/>
        <v>5480.1</v>
      </c>
      <c r="BO31" s="2">
        <f t="shared" si="7"/>
        <v>5660.1</v>
      </c>
      <c r="BP31" s="2">
        <f t="shared" si="7"/>
        <v>5675.1</v>
      </c>
      <c r="BQ31" s="2">
        <f t="shared" ref="BQ31:EB31" si="8">BP31+BQ30</f>
        <v>5731.1</v>
      </c>
      <c r="BR31" s="2">
        <f t="shared" si="8"/>
        <v>5753.1</v>
      </c>
      <c r="BS31" s="2">
        <f t="shared" si="8"/>
        <v>5964.1</v>
      </c>
      <c r="BT31" s="2">
        <f t="shared" si="8"/>
        <v>6020.1</v>
      </c>
      <c r="BU31" s="2">
        <f t="shared" si="8"/>
        <v>6024.1</v>
      </c>
      <c r="BV31" s="2">
        <f t="shared" si="8"/>
        <v>6024.1</v>
      </c>
      <c r="BW31" s="2">
        <f t="shared" si="8"/>
        <v>6043.1</v>
      </c>
      <c r="BX31" s="2">
        <f t="shared" si="8"/>
        <v>6120.1</v>
      </c>
      <c r="BY31" s="2">
        <f t="shared" si="8"/>
        <v>6228.1</v>
      </c>
      <c r="BZ31" s="2">
        <f t="shared" si="8"/>
        <v>6328.1</v>
      </c>
      <c r="CA31" s="2">
        <f t="shared" si="8"/>
        <v>6548.1</v>
      </c>
      <c r="CB31" s="2">
        <f t="shared" si="8"/>
        <v>6633.1</v>
      </c>
      <c r="CC31" s="2">
        <f t="shared" si="8"/>
        <v>6681.1</v>
      </c>
      <c r="CD31" s="2">
        <f t="shared" si="8"/>
        <v>6782.1</v>
      </c>
      <c r="CE31" s="2">
        <f t="shared" si="8"/>
        <v>6991.1</v>
      </c>
      <c r="CF31" s="2">
        <f t="shared" si="8"/>
        <v>7017.1</v>
      </c>
      <c r="CG31" s="2">
        <f t="shared" si="8"/>
        <v>7050.1</v>
      </c>
      <c r="CH31" s="2">
        <f t="shared" si="8"/>
        <v>7053.1</v>
      </c>
      <c r="CI31" s="2">
        <f t="shared" si="8"/>
        <v>7060.1</v>
      </c>
      <c r="CJ31" s="2">
        <f t="shared" si="8"/>
        <v>7093.1</v>
      </c>
      <c r="CK31" s="2">
        <f t="shared" si="8"/>
        <v>7229.1</v>
      </c>
      <c r="CL31" s="2">
        <f t="shared" si="8"/>
        <v>7475.1</v>
      </c>
      <c r="CM31" s="2">
        <f t="shared" si="8"/>
        <v>7635.1</v>
      </c>
      <c r="CN31" s="2">
        <f t="shared" si="8"/>
        <v>7673.1</v>
      </c>
      <c r="CO31" s="2">
        <f t="shared" si="8"/>
        <v>7713.1</v>
      </c>
      <c r="CP31" s="2">
        <f t="shared" si="8"/>
        <v>7737.1</v>
      </c>
      <c r="CQ31" s="2">
        <f t="shared" si="8"/>
        <v>7803.1</v>
      </c>
      <c r="CR31" s="2">
        <f t="shared" si="8"/>
        <v>7964.1</v>
      </c>
      <c r="CS31" s="2">
        <f t="shared" si="8"/>
        <v>8033.1</v>
      </c>
      <c r="CT31" s="2">
        <f t="shared" si="8"/>
        <v>8053.1</v>
      </c>
      <c r="CU31" s="2">
        <f t="shared" si="8"/>
        <v>8092.1</v>
      </c>
      <c r="CV31" s="2">
        <f t="shared" si="8"/>
        <v>8130.1</v>
      </c>
      <c r="CW31" s="2">
        <f t="shared" si="8"/>
        <v>8256.1</v>
      </c>
      <c r="CX31" s="2">
        <f t="shared" si="8"/>
        <v>8350.1</v>
      </c>
      <c r="CY31" s="2">
        <f t="shared" si="8"/>
        <v>8670.1</v>
      </c>
      <c r="CZ31" s="2">
        <f t="shared" si="8"/>
        <v>8957.1</v>
      </c>
      <c r="DA31" s="2">
        <f t="shared" si="8"/>
        <v>8959.1</v>
      </c>
      <c r="DB31" s="2">
        <f t="shared" si="8"/>
        <v>8963.1</v>
      </c>
      <c r="DC31" s="2">
        <f t="shared" si="8"/>
        <v>8973.1</v>
      </c>
      <c r="DD31" s="2">
        <f t="shared" si="8"/>
        <v>8985.1</v>
      </c>
      <c r="DE31" s="2">
        <f t="shared" si="8"/>
        <v>9019.1</v>
      </c>
      <c r="DF31" s="2">
        <f t="shared" si="8"/>
        <v>9024.1</v>
      </c>
      <c r="DG31" s="2">
        <f t="shared" si="8"/>
        <v>9061.1</v>
      </c>
      <c r="DH31" s="2">
        <f t="shared" si="8"/>
        <v>9099.1</v>
      </c>
      <c r="DI31" s="2">
        <f t="shared" si="8"/>
        <v>9137.1</v>
      </c>
      <c r="DJ31" s="2">
        <f t="shared" si="8"/>
        <v>9371.1</v>
      </c>
      <c r="DK31" s="2">
        <f t="shared" si="8"/>
        <v>9630.1</v>
      </c>
      <c r="DL31" s="2">
        <f t="shared" si="8"/>
        <v>9682.1</v>
      </c>
      <c r="DM31" s="2">
        <f t="shared" si="8"/>
        <v>9721.1</v>
      </c>
      <c r="DN31" s="2">
        <f t="shared" si="8"/>
        <v>9788.1</v>
      </c>
      <c r="DO31" s="2">
        <f t="shared" si="8"/>
        <v>9850.1</v>
      </c>
      <c r="DP31" s="2">
        <f t="shared" si="8"/>
        <v>9967.1</v>
      </c>
      <c r="DQ31" s="2">
        <f t="shared" si="8"/>
        <v>10012.1</v>
      </c>
      <c r="DR31" s="2">
        <f t="shared" si="8"/>
        <v>10012.1</v>
      </c>
      <c r="DS31" s="2">
        <f t="shared" si="8"/>
        <v>10026.1</v>
      </c>
      <c r="DT31" s="2">
        <f t="shared" si="8"/>
        <v>10027.1</v>
      </c>
      <c r="DU31" s="2">
        <f t="shared" si="8"/>
        <v>10231.1</v>
      </c>
      <c r="DV31" s="2">
        <f t="shared" si="8"/>
        <v>10397.1</v>
      </c>
      <c r="DW31" s="2">
        <f t="shared" si="8"/>
        <v>10660.1</v>
      </c>
      <c r="DX31" s="2">
        <f t="shared" si="8"/>
        <v>10790.1</v>
      </c>
      <c r="DY31" s="2">
        <f t="shared" si="8"/>
        <v>10841.1</v>
      </c>
      <c r="DZ31" s="2">
        <f t="shared" si="8"/>
        <v>10887.1</v>
      </c>
      <c r="EA31" s="2">
        <f t="shared" si="8"/>
        <v>10987.1</v>
      </c>
      <c r="EB31" s="2">
        <f t="shared" si="8"/>
        <v>10989.1</v>
      </c>
      <c r="EC31" s="2">
        <f t="shared" ref="EC31:EM31" si="9">EB31+EC30</f>
        <v>11042.1</v>
      </c>
      <c r="ED31" s="2">
        <f t="shared" si="9"/>
        <v>11043.1</v>
      </c>
      <c r="EE31" s="2">
        <f t="shared" si="9"/>
        <v>11045.1</v>
      </c>
      <c r="EF31" s="2">
        <f t="shared" si="9"/>
        <v>11058.1</v>
      </c>
      <c r="EG31" s="2">
        <f t="shared" si="9"/>
        <v>11104.1</v>
      </c>
      <c r="EH31" s="2">
        <f t="shared" si="9"/>
        <v>11352.1</v>
      </c>
      <c r="EI31" s="2">
        <f t="shared" si="9"/>
        <v>11545.1</v>
      </c>
      <c r="EJ31" s="2">
        <f t="shared" si="9"/>
        <v>11582.1</v>
      </c>
      <c r="EK31" s="2">
        <f t="shared" si="9"/>
        <v>11607.1</v>
      </c>
      <c r="EL31" s="2">
        <f t="shared" si="9"/>
        <v>11631.1</v>
      </c>
      <c r="EM31" s="2">
        <f t="shared" si="9"/>
        <v>11816.1</v>
      </c>
    </row>
    <row r="32" spans="1:143" x14ac:dyDescent="0.2">
      <c r="N32"/>
    </row>
    <row r="33" spans="14:20" x14ac:dyDescent="0.2">
      <c r="N33"/>
    </row>
    <row r="35" spans="14:20" x14ac:dyDescent="0.2">
      <c r="P35" s="65" t="s">
        <v>15</v>
      </c>
      <c r="Q35" s="65"/>
      <c r="R35" s="65"/>
      <c r="S35" s="65"/>
      <c r="T35" s="65"/>
    </row>
    <row r="36" spans="14:20" x14ac:dyDescent="0.2">
      <c r="P36" s="65"/>
      <c r="Q36" s="65"/>
      <c r="R36" s="65"/>
      <c r="S36" s="65"/>
      <c r="T36" s="65"/>
    </row>
    <row r="37" spans="14:20" x14ac:dyDescent="0.2">
      <c r="P37" s="65"/>
      <c r="Q37" s="65"/>
      <c r="R37" s="65"/>
      <c r="S37" s="65"/>
      <c r="T37" s="65"/>
    </row>
    <row r="38" spans="14:20" x14ac:dyDescent="0.2">
      <c r="P38" s="65"/>
      <c r="Q38" s="65"/>
      <c r="R38" s="65"/>
      <c r="S38" s="65"/>
      <c r="T38" s="65"/>
    </row>
    <row r="39" spans="14:20" x14ac:dyDescent="0.2">
      <c r="P39" s="65"/>
      <c r="Q39" s="65"/>
      <c r="R39" s="65"/>
      <c r="S39" s="65"/>
      <c r="T39" s="65"/>
    </row>
    <row r="40" spans="14:20" x14ac:dyDescent="0.2">
      <c r="P40" s="65"/>
      <c r="Q40" s="65"/>
      <c r="R40" s="65"/>
      <c r="S40" s="65"/>
      <c r="T40" s="65"/>
    </row>
    <row r="41" spans="14:20" x14ac:dyDescent="0.2">
      <c r="P41" s="65"/>
      <c r="Q41" s="65"/>
      <c r="R41" s="65"/>
      <c r="S41" s="65"/>
      <c r="T41" s="65"/>
    </row>
    <row r="42" spans="14:20" x14ac:dyDescent="0.2">
      <c r="P42" s="65"/>
      <c r="Q42" s="65"/>
      <c r="R42" s="65"/>
      <c r="S42" s="65"/>
      <c r="T42" s="65"/>
    </row>
    <row r="43" spans="14:20" x14ac:dyDescent="0.2">
      <c r="P43" s="65"/>
      <c r="Q43" s="65"/>
      <c r="R43" s="65"/>
      <c r="S43" s="65"/>
      <c r="T43" s="65"/>
    </row>
    <row r="44" spans="14:20" x14ac:dyDescent="0.2">
      <c r="P44" s="65"/>
      <c r="Q44" s="65"/>
      <c r="R44" s="65"/>
      <c r="S44" s="65"/>
      <c r="T44" s="65"/>
    </row>
    <row r="45" spans="14:20" x14ac:dyDescent="0.2">
      <c r="P45" s="65"/>
      <c r="Q45" s="65"/>
      <c r="R45" s="65"/>
      <c r="S45" s="65"/>
      <c r="T45" s="65"/>
    </row>
    <row r="46" spans="14:20" x14ac:dyDescent="0.2">
      <c r="P46" s="65"/>
      <c r="Q46" s="65"/>
      <c r="R46" s="65"/>
      <c r="S46" s="65"/>
      <c r="T46" s="65"/>
    </row>
    <row r="47" spans="14:20" x14ac:dyDescent="0.2">
      <c r="P47" s="65"/>
      <c r="Q47" s="65"/>
      <c r="R47" s="65"/>
      <c r="S47" s="65"/>
      <c r="T47" s="65"/>
    </row>
    <row r="73" spans="1:2" x14ac:dyDescent="0.2">
      <c r="A73" s="17"/>
      <c r="B73" s="18"/>
    </row>
    <row r="74" spans="1:2" x14ac:dyDescent="0.2">
      <c r="A74" s="17"/>
      <c r="B74" s="18"/>
    </row>
    <row r="75" spans="1:2" x14ac:dyDescent="0.2">
      <c r="A75" s="17"/>
      <c r="B75" s="18"/>
    </row>
    <row r="76" spans="1:2" x14ac:dyDescent="0.2">
      <c r="A76" s="17"/>
      <c r="B76" s="18"/>
    </row>
    <row r="77" spans="1:2" x14ac:dyDescent="0.2">
      <c r="A77" s="17"/>
      <c r="B77" s="18"/>
    </row>
    <row r="78" spans="1:2" x14ac:dyDescent="0.2">
      <c r="A78" s="17"/>
      <c r="B78" s="18"/>
    </row>
    <row r="79" spans="1:2" x14ac:dyDescent="0.2">
      <c r="A79" s="17"/>
      <c r="B79" s="18"/>
    </row>
    <row r="80" spans="1:2" x14ac:dyDescent="0.2">
      <c r="A80" s="17"/>
      <c r="B80" s="18"/>
    </row>
    <row r="81" spans="1:3" x14ac:dyDescent="0.2">
      <c r="A81" s="17"/>
      <c r="B81" s="18"/>
    </row>
    <row r="82" spans="1:3" x14ac:dyDescent="0.2">
      <c r="A82" s="17"/>
      <c r="B82" s="18"/>
    </row>
    <row r="83" spans="1:3" x14ac:dyDescent="0.2">
      <c r="A83" s="17"/>
      <c r="B83" s="18"/>
    </row>
    <row r="84" spans="1:3" x14ac:dyDescent="0.2">
      <c r="A84" s="17"/>
      <c r="B84" s="18"/>
    </row>
    <row r="85" spans="1:3" x14ac:dyDescent="0.2">
      <c r="A85" s="17"/>
      <c r="B85" s="19"/>
      <c r="C85" s="14"/>
    </row>
  </sheetData>
  <mergeCells count="2">
    <mergeCell ref="P35:T47"/>
    <mergeCell ref="N1:N2"/>
  </mergeCells>
  <phoneticPr fontId="5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"/>
  <sheetViews>
    <sheetView showRuler="0" topLeftCell="A302" workbookViewId="0">
      <selection activeCell="N368" sqref="N368"/>
    </sheetView>
  </sheetViews>
  <sheetFormatPr baseColWidth="10" defaultRowHeight="12.75" x14ac:dyDescent="0.2"/>
  <cols>
    <col min="1" max="1" width="9.25" style="1" bestFit="1" customWidth="1"/>
    <col min="2" max="13" width="5.625" bestFit="1" customWidth="1"/>
    <col min="15" max="15" width="13.625" bestFit="1" customWidth="1"/>
  </cols>
  <sheetData>
    <row r="1" spans="1:13" s="1" customFormat="1" x14ac:dyDescent="0.2">
      <c r="B1" s="1">
        <v>2001</v>
      </c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  <c r="L1" s="1">
        <v>2011</v>
      </c>
      <c r="M1" s="1">
        <v>2012</v>
      </c>
    </row>
    <row r="2" spans="1:13" x14ac:dyDescent="0.2">
      <c r="A2" s="11">
        <v>35430</v>
      </c>
      <c r="F2">
        <v>30</v>
      </c>
    </row>
    <row r="3" spans="1:13" x14ac:dyDescent="0.2">
      <c r="A3" s="11">
        <v>35431</v>
      </c>
    </row>
    <row r="4" spans="1:13" x14ac:dyDescent="0.2">
      <c r="A4" s="11">
        <v>35432</v>
      </c>
    </row>
    <row r="5" spans="1:13" x14ac:dyDescent="0.2">
      <c r="A5" s="11">
        <v>35433</v>
      </c>
      <c r="E5">
        <v>4.7</v>
      </c>
    </row>
    <row r="6" spans="1:13" x14ac:dyDescent="0.2">
      <c r="A6" s="11">
        <v>35434</v>
      </c>
    </row>
    <row r="7" spans="1:13" x14ac:dyDescent="0.2">
      <c r="A7" s="11">
        <v>35435</v>
      </c>
      <c r="C7">
        <v>31.2</v>
      </c>
    </row>
    <row r="8" spans="1:13" x14ac:dyDescent="0.2">
      <c r="A8" s="11">
        <v>35436</v>
      </c>
      <c r="G8">
        <v>2.4</v>
      </c>
    </row>
    <row r="9" spans="1:13" x14ac:dyDescent="0.2">
      <c r="A9" s="11">
        <v>35437</v>
      </c>
      <c r="E9">
        <v>20</v>
      </c>
    </row>
    <row r="10" spans="1:13" x14ac:dyDescent="0.2">
      <c r="A10" s="11">
        <v>35438</v>
      </c>
      <c r="D10">
        <v>0.2</v>
      </c>
      <c r="J10">
        <v>1.1000000000000001</v>
      </c>
    </row>
    <row r="11" spans="1:13" x14ac:dyDescent="0.2">
      <c r="A11" s="11">
        <v>35439</v>
      </c>
    </row>
    <row r="12" spans="1:13" x14ac:dyDescent="0.2">
      <c r="A12" s="11">
        <v>35440</v>
      </c>
      <c r="D12">
        <v>3.6</v>
      </c>
    </row>
    <row r="13" spans="1:13" x14ac:dyDescent="0.2">
      <c r="A13" s="11">
        <v>35441</v>
      </c>
    </row>
    <row r="14" spans="1:13" x14ac:dyDescent="0.2">
      <c r="A14" s="11">
        <v>35442</v>
      </c>
      <c r="J14">
        <v>0.2</v>
      </c>
    </row>
    <row r="15" spans="1:13" x14ac:dyDescent="0.2">
      <c r="A15" s="11">
        <v>35443</v>
      </c>
    </row>
    <row r="16" spans="1:13" x14ac:dyDescent="0.2">
      <c r="A16" s="11">
        <v>35444</v>
      </c>
      <c r="E16">
        <v>2.4</v>
      </c>
      <c r="I16">
        <v>2</v>
      </c>
      <c r="K16">
        <v>2.8</v>
      </c>
    </row>
    <row r="17" spans="1:13" x14ac:dyDescent="0.2">
      <c r="A17" s="11">
        <v>35445</v>
      </c>
      <c r="I17">
        <v>0.7</v>
      </c>
    </row>
    <row r="18" spans="1:13" x14ac:dyDescent="0.2">
      <c r="A18" s="11">
        <v>35446</v>
      </c>
    </row>
    <row r="19" spans="1:13" x14ac:dyDescent="0.2">
      <c r="A19" s="11">
        <v>35447</v>
      </c>
    </row>
    <row r="20" spans="1:13" x14ac:dyDescent="0.2">
      <c r="A20" s="11">
        <v>35448</v>
      </c>
    </row>
    <row r="21" spans="1:13" x14ac:dyDescent="0.2">
      <c r="A21" s="11">
        <v>35449</v>
      </c>
      <c r="E21">
        <v>1</v>
      </c>
    </row>
    <row r="22" spans="1:13" x14ac:dyDescent="0.2">
      <c r="A22" s="11">
        <v>35450</v>
      </c>
    </row>
    <row r="23" spans="1:13" x14ac:dyDescent="0.2">
      <c r="A23" s="11">
        <v>35451</v>
      </c>
    </row>
    <row r="24" spans="1:13" x14ac:dyDescent="0.2">
      <c r="A24" s="11">
        <v>35452</v>
      </c>
    </row>
    <row r="25" spans="1:13" x14ac:dyDescent="0.2">
      <c r="A25" s="11">
        <v>35453</v>
      </c>
      <c r="D25">
        <v>0.1</v>
      </c>
    </row>
    <row r="26" spans="1:13" x14ac:dyDescent="0.2">
      <c r="A26" s="11">
        <v>35454</v>
      </c>
    </row>
    <row r="27" spans="1:13" x14ac:dyDescent="0.2">
      <c r="A27" s="11">
        <v>35455</v>
      </c>
      <c r="K27">
        <v>0.3</v>
      </c>
    </row>
    <row r="28" spans="1:13" x14ac:dyDescent="0.2">
      <c r="A28" s="11">
        <v>35456</v>
      </c>
      <c r="K28">
        <v>1.5</v>
      </c>
      <c r="M28">
        <v>0.1</v>
      </c>
    </row>
    <row r="29" spans="1:13" x14ac:dyDescent="0.2">
      <c r="A29" s="11">
        <v>35457</v>
      </c>
      <c r="M29">
        <v>1.2</v>
      </c>
    </row>
    <row r="30" spans="1:13" x14ac:dyDescent="0.2">
      <c r="A30" s="11">
        <v>35458</v>
      </c>
    </row>
    <row r="31" spans="1:13" x14ac:dyDescent="0.2">
      <c r="A31" s="11">
        <v>35459</v>
      </c>
      <c r="J31">
        <v>19</v>
      </c>
    </row>
    <row r="32" spans="1:13" x14ac:dyDescent="0.2">
      <c r="A32" s="11">
        <v>35460</v>
      </c>
    </row>
    <row r="33" spans="1:12" x14ac:dyDescent="0.2">
      <c r="A33" s="11">
        <v>35461</v>
      </c>
    </row>
    <row r="34" spans="1:12" x14ac:dyDescent="0.2">
      <c r="A34" s="11">
        <v>35462</v>
      </c>
    </row>
    <row r="35" spans="1:12" x14ac:dyDescent="0.2">
      <c r="A35" s="11">
        <v>35463</v>
      </c>
    </row>
    <row r="36" spans="1:12" x14ac:dyDescent="0.2">
      <c r="A36" s="11">
        <v>35464</v>
      </c>
    </row>
    <row r="37" spans="1:12" x14ac:dyDescent="0.2">
      <c r="A37" s="11">
        <v>35465</v>
      </c>
    </row>
    <row r="38" spans="1:12" x14ac:dyDescent="0.2">
      <c r="A38" s="11">
        <v>35466</v>
      </c>
      <c r="F38">
        <v>4</v>
      </c>
    </row>
    <row r="39" spans="1:12" x14ac:dyDescent="0.2">
      <c r="A39" s="11">
        <v>35467</v>
      </c>
      <c r="J39">
        <v>3.4</v>
      </c>
    </row>
    <row r="40" spans="1:12" x14ac:dyDescent="0.2">
      <c r="A40" s="11">
        <v>35468</v>
      </c>
    </row>
    <row r="41" spans="1:12" x14ac:dyDescent="0.2">
      <c r="A41" s="11">
        <v>35469</v>
      </c>
      <c r="K41">
        <v>1.4</v>
      </c>
      <c r="L41">
        <v>6.6</v>
      </c>
    </row>
    <row r="42" spans="1:12" x14ac:dyDescent="0.2">
      <c r="A42" s="11">
        <v>35470</v>
      </c>
      <c r="D42">
        <v>14</v>
      </c>
    </row>
    <row r="43" spans="1:12" x14ac:dyDescent="0.2">
      <c r="A43" s="11">
        <v>35471</v>
      </c>
      <c r="H43">
        <v>0.1</v>
      </c>
      <c r="K43">
        <v>26</v>
      </c>
    </row>
    <row r="44" spans="1:12" x14ac:dyDescent="0.2">
      <c r="A44" s="11">
        <v>35472</v>
      </c>
      <c r="K44">
        <v>0.6</v>
      </c>
    </row>
    <row r="45" spans="1:12" x14ac:dyDescent="0.2">
      <c r="A45" s="11">
        <v>35473</v>
      </c>
    </row>
    <row r="46" spans="1:12" x14ac:dyDescent="0.2">
      <c r="A46" s="11">
        <v>35474</v>
      </c>
      <c r="C46">
        <v>2.4</v>
      </c>
      <c r="J46">
        <v>35</v>
      </c>
    </row>
    <row r="47" spans="1:12" x14ac:dyDescent="0.2">
      <c r="A47" s="11">
        <v>35475</v>
      </c>
      <c r="E47">
        <v>16</v>
      </c>
    </row>
    <row r="48" spans="1:12" x14ac:dyDescent="0.2">
      <c r="A48" s="11">
        <v>35476</v>
      </c>
      <c r="C48">
        <v>4.4000000000000004</v>
      </c>
    </row>
    <row r="49" spans="1:13" x14ac:dyDescent="0.2">
      <c r="A49" s="11">
        <v>35477</v>
      </c>
      <c r="C49">
        <v>21.2</v>
      </c>
    </row>
    <row r="50" spans="1:13" x14ac:dyDescent="0.2">
      <c r="A50" s="11">
        <v>35478</v>
      </c>
    </row>
    <row r="51" spans="1:13" x14ac:dyDescent="0.2">
      <c r="A51" s="11">
        <v>35479</v>
      </c>
      <c r="L51">
        <v>0.1</v>
      </c>
      <c r="M51">
        <v>1</v>
      </c>
    </row>
    <row r="52" spans="1:13" x14ac:dyDescent="0.2">
      <c r="A52" s="11">
        <v>35480</v>
      </c>
      <c r="C52">
        <v>2.7</v>
      </c>
      <c r="E52">
        <v>2.6</v>
      </c>
      <c r="F52">
        <v>7</v>
      </c>
    </row>
    <row r="53" spans="1:13" x14ac:dyDescent="0.2">
      <c r="A53" s="11">
        <v>35481</v>
      </c>
    </row>
    <row r="54" spans="1:13" x14ac:dyDescent="0.2">
      <c r="A54" s="11">
        <v>35482</v>
      </c>
      <c r="F54">
        <v>0.1</v>
      </c>
      <c r="H54">
        <v>0.3</v>
      </c>
      <c r="L54">
        <v>6.3</v>
      </c>
    </row>
    <row r="55" spans="1:13" x14ac:dyDescent="0.2">
      <c r="A55" s="11">
        <v>35483</v>
      </c>
      <c r="C55">
        <v>33.200000000000003</v>
      </c>
      <c r="D55">
        <v>0.2</v>
      </c>
    </row>
    <row r="56" spans="1:13" x14ac:dyDescent="0.2">
      <c r="A56" s="11">
        <v>35484</v>
      </c>
      <c r="B56">
        <v>0.5</v>
      </c>
      <c r="I56">
        <v>6.7</v>
      </c>
    </row>
    <row r="57" spans="1:13" x14ac:dyDescent="0.2">
      <c r="A57" s="11">
        <v>35485</v>
      </c>
      <c r="G57">
        <v>3</v>
      </c>
    </row>
    <row r="58" spans="1:13" x14ac:dyDescent="0.2">
      <c r="A58" s="11">
        <v>35486</v>
      </c>
      <c r="H58">
        <v>19</v>
      </c>
      <c r="J58">
        <v>0.4</v>
      </c>
      <c r="L58">
        <v>0.7</v>
      </c>
    </row>
    <row r="59" spans="1:13" x14ac:dyDescent="0.2">
      <c r="A59" s="11">
        <v>35487</v>
      </c>
      <c r="C59">
        <v>27.1</v>
      </c>
    </row>
    <row r="60" spans="1:13" x14ac:dyDescent="0.2">
      <c r="A60" s="11">
        <v>35488</v>
      </c>
      <c r="B60">
        <v>29</v>
      </c>
      <c r="M60">
        <v>0.8</v>
      </c>
    </row>
    <row r="61" spans="1:13" x14ac:dyDescent="0.2">
      <c r="A61" s="11">
        <v>35489</v>
      </c>
    </row>
    <row r="62" spans="1:13" x14ac:dyDescent="0.2">
      <c r="A62" s="11">
        <v>35490</v>
      </c>
      <c r="J62">
        <v>2.4</v>
      </c>
    </row>
    <row r="63" spans="1:13" x14ac:dyDescent="0.2">
      <c r="A63" s="11">
        <v>35491</v>
      </c>
      <c r="D63">
        <v>2.4</v>
      </c>
      <c r="F63">
        <v>0.7</v>
      </c>
    </row>
    <row r="64" spans="1:13" x14ac:dyDescent="0.2">
      <c r="A64" s="11">
        <v>35492</v>
      </c>
    </row>
    <row r="65" spans="1:13" x14ac:dyDescent="0.2">
      <c r="A65" s="11">
        <v>35493</v>
      </c>
      <c r="B65">
        <v>22</v>
      </c>
    </row>
    <row r="66" spans="1:13" x14ac:dyDescent="0.2">
      <c r="A66" s="11">
        <v>35494</v>
      </c>
      <c r="I66">
        <v>23</v>
      </c>
      <c r="K66">
        <v>0.4</v>
      </c>
    </row>
    <row r="67" spans="1:13" x14ac:dyDescent="0.2">
      <c r="A67" s="11">
        <v>35495</v>
      </c>
    </row>
    <row r="68" spans="1:13" x14ac:dyDescent="0.2">
      <c r="A68" s="11">
        <v>35496</v>
      </c>
      <c r="B68">
        <v>0.3</v>
      </c>
      <c r="F68">
        <v>11</v>
      </c>
      <c r="H68">
        <v>11</v>
      </c>
      <c r="J68">
        <v>34</v>
      </c>
      <c r="L68">
        <v>0.3</v>
      </c>
    </row>
    <row r="69" spans="1:13" x14ac:dyDescent="0.2">
      <c r="A69" s="11">
        <v>35497</v>
      </c>
      <c r="C69">
        <v>8.5</v>
      </c>
      <c r="D69">
        <v>42</v>
      </c>
      <c r="F69">
        <v>17</v>
      </c>
      <c r="I69">
        <v>0.4</v>
      </c>
      <c r="K69">
        <v>9.4</v>
      </c>
      <c r="L69">
        <v>0.2</v>
      </c>
    </row>
    <row r="70" spans="1:13" x14ac:dyDescent="0.2">
      <c r="A70" s="11">
        <v>35498</v>
      </c>
      <c r="C70">
        <v>13.7</v>
      </c>
      <c r="I70">
        <v>0.6</v>
      </c>
      <c r="K70">
        <v>0.4</v>
      </c>
      <c r="M70">
        <v>0.2</v>
      </c>
    </row>
    <row r="71" spans="1:13" x14ac:dyDescent="0.2">
      <c r="A71" s="11">
        <v>35499</v>
      </c>
      <c r="C71">
        <v>31.7</v>
      </c>
      <c r="H71">
        <v>7.6</v>
      </c>
    </row>
    <row r="72" spans="1:13" x14ac:dyDescent="0.2">
      <c r="A72" s="11">
        <v>35500</v>
      </c>
      <c r="D72">
        <v>6.8</v>
      </c>
      <c r="F72">
        <v>48</v>
      </c>
    </row>
    <row r="73" spans="1:13" x14ac:dyDescent="0.2">
      <c r="A73" s="11">
        <v>35501</v>
      </c>
      <c r="H73">
        <v>1.4</v>
      </c>
      <c r="J73">
        <v>1.6</v>
      </c>
    </row>
    <row r="74" spans="1:13" x14ac:dyDescent="0.2">
      <c r="A74" s="11">
        <v>35502</v>
      </c>
      <c r="H74">
        <v>11</v>
      </c>
    </row>
    <row r="75" spans="1:13" x14ac:dyDescent="0.2">
      <c r="A75" s="11">
        <v>35503</v>
      </c>
      <c r="C75">
        <v>1.7</v>
      </c>
      <c r="G75">
        <v>2</v>
      </c>
      <c r="H75">
        <v>0.6</v>
      </c>
      <c r="K75">
        <v>1</v>
      </c>
    </row>
    <row r="76" spans="1:13" x14ac:dyDescent="0.2">
      <c r="A76" s="11">
        <v>35504</v>
      </c>
      <c r="B76">
        <v>56</v>
      </c>
      <c r="C76">
        <v>29.3</v>
      </c>
      <c r="E76">
        <v>20</v>
      </c>
      <c r="G76">
        <v>1</v>
      </c>
      <c r="H76">
        <v>14</v>
      </c>
      <c r="K76">
        <v>0.6</v>
      </c>
    </row>
    <row r="77" spans="1:13" x14ac:dyDescent="0.2">
      <c r="A77" s="11">
        <v>35505</v>
      </c>
      <c r="G77">
        <v>0.7</v>
      </c>
    </row>
    <row r="78" spans="1:13" x14ac:dyDescent="0.2">
      <c r="A78" s="11">
        <v>35506</v>
      </c>
      <c r="F78">
        <v>0.5</v>
      </c>
    </row>
    <row r="79" spans="1:13" x14ac:dyDescent="0.2">
      <c r="A79" s="11">
        <v>35507</v>
      </c>
      <c r="B79">
        <v>13</v>
      </c>
      <c r="D79">
        <v>18</v>
      </c>
      <c r="E79">
        <v>1.5</v>
      </c>
      <c r="F79">
        <v>0.6</v>
      </c>
    </row>
    <row r="80" spans="1:13" x14ac:dyDescent="0.2">
      <c r="A80" s="11">
        <v>35508</v>
      </c>
      <c r="E80">
        <v>0.4</v>
      </c>
      <c r="K80">
        <v>8</v>
      </c>
    </row>
    <row r="81" spans="1:13" x14ac:dyDescent="0.2">
      <c r="A81" s="11">
        <v>35509</v>
      </c>
      <c r="B81">
        <v>33</v>
      </c>
    </row>
    <row r="82" spans="1:13" x14ac:dyDescent="0.2">
      <c r="A82" s="11">
        <v>35510</v>
      </c>
      <c r="D82">
        <v>2.4</v>
      </c>
      <c r="G82">
        <v>17</v>
      </c>
    </row>
    <row r="83" spans="1:13" x14ac:dyDescent="0.2">
      <c r="A83" s="11">
        <v>35511</v>
      </c>
      <c r="F83">
        <v>6.1</v>
      </c>
    </row>
    <row r="84" spans="1:13" x14ac:dyDescent="0.2">
      <c r="A84" s="11">
        <v>35512</v>
      </c>
    </row>
    <row r="85" spans="1:13" x14ac:dyDescent="0.2">
      <c r="A85" s="11">
        <v>35513</v>
      </c>
      <c r="D85">
        <v>30</v>
      </c>
      <c r="M85">
        <v>13</v>
      </c>
    </row>
    <row r="86" spans="1:13" x14ac:dyDescent="0.2">
      <c r="A86" s="11">
        <v>35514</v>
      </c>
      <c r="F86">
        <v>37</v>
      </c>
      <c r="H86">
        <v>31</v>
      </c>
      <c r="K86">
        <v>8.4</v>
      </c>
    </row>
    <row r="87" spans="1:13" x14ac:dyDescent="0.2">
      <c r="A87" s="11">
        <v>35515</v>
      </c>
    </row>
    <row r="88" spans="1:13" x14ac:dyDescent="0.2">
      <c r="A88" s="11">
        <v>35516</v>
      </c>
      <c r="K88">
        <v>9.9</v>
      </c>
    </row>
    <row r="89" spans="1:13" x14ac:dyDescent="0.2">
      <c r="A89" s="11">
        <v>35517</v>
      </c>
      <c r="D89">
        <v>6.9</v>
      </c>
      <c r="E89">
        <v>3.1</v>
      </c>
    </row>
    <row r="90" spans="1:13" x14ac:dyDescent="0.2">
      <c r="A90" s="11">
        <v>35518</v>
      </c>
    </row>
    <row r="91" spans="1:13" x14ac:dyDescent="0.2">
      <c r="A91" s="11">
        <v>35519</v>
      </c>
      <c r="I91">
        <v>9</v>
      </c>
    </row>
    <row r="92" spans="1:13" x14ac:dyDescent="0.2">
      <c r="A92" s="11">
        <v>35520</v>
      </c>
      <c r="D92">
        <v>16</v>
      </c>
      <c r="F92">
        <v>13</v>
      </c>
      <c r="H92">
        <v>23</v>
      </c>
    </row>
    <row r="93" spans="1:13" x14ac:dyDescent="0.2">
      <c r="A93" s="11">
        <v>35521</v>
      </c>
      <c r="G93">
        <v>16</v>
      </c>
      <c r="I93">
        <v>55</v>
      </c>
    </row>
    <row r="94" spans="1:13" x14ac:dyDescent="0.2">
      <c r="A94" s="11">
        <v>35522</v>
      </c>
      <c r="D94">
        <v>6.9</v>
      </c>
      <c r="I94">
        <v>19</v>
      </c>
    </row>
    <row r="95" spans="1:13" x14ac:dyDescent="0.2">
      <c r="A95" s="11">
        <v>35523</v>
      </c>
      <c r="G95">
        <v>21</v>
      </c>
      <c r="H95">
        <v>49</v>
      </c>
      <c r="L95">
        <v>84</v>
      </c>
    </row>
    <row r="96" spans="1:13" x14ac:dyDescent="0.2">
      <c r="A96" s="11">
        <v>35524</v>
      </c>
      <c r="H96">
        <v>23</v>
      </c>
      <c r="I96">
        <v>36</v>
      </c>
      <c r="K96">
        <v>3.7</v>
      </c>
    </row>
    <row r="97" spans="1:13" x14ac:dyDescent="0.2">
      <c r="A97" s="11">
        <v>35525</v>
      </c>
      <c r="D97">
        <v>7.4</v>
      </c>
    </row>
    <row r="98" spans="1:13" x14ac:dyDescent="0.2">
      <c r="A98" s="11">
        <v>35526</v>
      </c>
      <c r="C98">
        <v>78</v>
      </c>
      <c r="E98">
        <v>1.8</v>
      </c>
      <c r="H98">
        <v>8.5</v>
      </c>
    </row>
    <row r="99" spans="1:13" x14ac:dyDescent="0.2">
      <c r="A99" s="11">
        <v>35527</v>
      </c>
      <c r="C99">
        <v>15.1</v>
      </c>
      <c r="E99">
        <v>3.2</v>
      </c>
    </row>
    <row r="100" spans="1:13" x14ac:dyDescent="0.2">
      <c r="A100" s="11">
        <v>35528</v>
      </c>
      <c r="K100">
        <v>3</v>
      </c>
      <c r="L100">
        <v>0.2</v>
      </c>
      <c r="M100">
        <v>1.4</v>
      </c>
    </row>
    <row r="101" spans="1:13" x14ac:dyDescent="0.2">
      <c r="A101" s="11">
        <v>35529</v>
      </c>
      <c r="K101">
        <v>3.8</v>
      </c>
      <c r="L101">
        <v>16.3</v>
      </c>
    </row>
    <row r="102" spans="1:13" x14ac:dyDescent="0.2">
      <c r="A102" s="11">
        <v>35530</v>
      </c>
      <c r="D102">
        <v>34</v>
      </c>
      <c r="E102">
        <v>1.9</v>
      </c>
      <c r="I102">
        <v>1.1000000000000001</v>
      </c>
    </row>
    <row r="103" spans="1:13" x14ac:dyDescent="0.2">
      <c r="A103" s="11">
        <v>35531</v>
      </c>
    </row>
    <row r="104" spans="1:13" x14ac:dyDescent="0.2">
      <c r="A104" s="11">
        <v>35532</v>
      </c>
      <c r="B104">
        <v>0.1</v>
      </c>
      <c r="E104">
        <v>4</v>
      </c>
      <c r="J104">
        <v>30</v>
      </c>
    </row>
    <row r="105" spans="1:13" x14ac:dyDescent="0.2">
      <c r="A105" s="11">
        <v>35533</v>
      </c>
      <c r="D105">
        <v>37</v>
      </c>
      <c r="E105">
        <v>28</v>
      </c>
      <c r="F105">
        <v>27</v>
      </c>
    </row>
    <row r="106" spans="1:13" x14ac:dyDescent="0.2">
      <c r="A106" s="11">
        <v>35534</v>
      </c>
      <c r="C106">
        <v>6.7</v>
      </c>
      <c r="F106">
        <v>1.6</v>
      </c>
      <c r="G106">
        <v>1</v>
      </c>
      <c r="J106">
        <v>4.5999999999999996</v>
      </c>
    </row>
    <row r="107" spans="1:13" x14ac:dyDescent="0.2">
      <c r="A107" s="11">
        <v>35535</v>
      </c>
      <c r="B107">
        <v>11</v>
      </c>
      <c r="C107">
        <v>11.5</v>
      </c>
      <c r="D107">
        <v>3.3</v>
      </c>
      <c r="J107">
        <v>31</v>
      </c>
    </row>
    <row r="108" spans="1:13" x14ac:dyDescent="0.2">
      <c r="A108" s="11">
        <v>35536</v>
      </c>
      <c r="B108">
        <v>3</v>
      </c>
      <c r="D108">
        <v>0.2</v>
      </c>
      <c r="H108">
        <v>2.2000000000000002</v>
      </c>
      <c r="L108">
        <v>40</v>
      </c>
      <c r="M108">
        <v>4.5999999999999996</v>
      </c>
    </row>
    <row r="109" spans="1:13" x14ac:dyDescent="0.2">
      <c r="A109" s="11">
        <v>35537</v>
      </c>
      <c r="B109">
        <v>25</v>
      </c>
      <c r="C109">
        <v>64</v>
      </c>
      <c r="E109">
        <v>1.4</v>
      </c>
      <c r="G109">
        <v>7.3</v>
      </c>
      <c r="J109">
        <v>1.7</v>
      </c>
    </row>
    <row r="110" spans="1:13" x14ac:dyDescent="0.2">
      <c r="A110" s="11">
        <v>35538</v>
      </c>
      <c r="B110">
        <v>0.3</v>
      </c>
      <c r="C110">
        <v>1.3</v>
      </c>
      <c r="D110">
        <v>15</v>
      </c>
      <c r="M110">
        <v>34</v>
      </c>
    </row>
    <row r="111" spans="1:13" x14ac:dyDescent="0.2">
      <c r="A111" s="11">
        <v>35539</v>
      </c>
      <c r="E111">
        <v>2.1</v>
      </c>
    </row>
    <row r="112" spans="1:13" x14ac:dyDescent="0.2">
      <c r="A112" s="11">
        <v>35540</v>
      </c>
      <c r="C112">
        <v>1.6</v>
      </c>
      <c r="J112">
        <v>14</v>
      </c>
    </row>
    <row r="113" spans="1:13" x14ac:dyDescent="0.2">
      <c r="A113" s="11">
        <v>35541</v>
      </c>
      <c r="G113">
        <v>0.9</v>
      </c>
      <c r="H113">
        <v>2.6</v>
      </c>
      <c r="I113">
        <v>0.8</v>
      </c>
      <c r="K113">
        <v>9.5</v>
      </c>
    </row>
    <row r="114" spans="1:13" x14ac:dyDescent="0.2">
      <c r="A114" s="11">
        <v>35542</v>
      </c>
      <c r="F114">
        <v>1.6</v>
      </c>
      <c r="K114">
        <v>0.2</v>
      </c>
      <c r="L114">
        <v>3.3</v>
      </c>
    </row>
    <row r="115" spans="1:13" x14ac:dyDescent="0.2">
      <c r="A115" s="11">
        <v>35543</v>
      </c>
      <c r="B115">
        <v>17</v>
      </c>
      <c r="C115">
        <v>8.1999999999999993</v>
      </c>
      <c r="I115">
        <v>6</v>
      </c>
      <c r="J115">
        <v>35</v>
      </c>
      <c r="K115">
        <v>12</v>
      </c>
    </row>
    <row r="116" spans="1:13" x14ac:dyDescent="0.2">
      <c r="A116" s="11">
        <v>35544</v>
      </c>
      <c r="B116">
        <v>5</v>
      </c>
      <c r="G116">
        <v>25</v>
      </c>
      <c r="I116">
        <v>10</v>
      </c>
      <c r="J116">
        <v>0.4</v>
      </c>
      <c r="K116">
        <v>0.9</v>
      </c>
      <c r="M116">
        <v>5.4</v>
      </c>
    </row>
    <row r="117" spans="1:13" x14ac:dyDescent="0.2">
      <c r="A117" s="11">
        <v>35545</v>
      </c>
      <c r="B117">
        <v>18</v>
      </c>
      <c r="C117">
        <v>1</v>
      </c>
      <c r="D117">
        <v>18</v>
      </c>
      <c r="E117">
        <v>3.5</v>
      </c>
      <c r="G117">
        <v>0.4</v>
      </c>
      <c r="J117">
        <v>6.8</v>
      </c>
      <c r="K117">
        <v>0.6</v>
      </c>
    </row>
    <row r="118" spans="1:13" x14ac:dyDescent="0.2">
      <c r="A118" s="11">
        <v>35546</v>
      </c>
      <c r="C118">
        <v>0.4</v>
      </c>
      <c r="E118">
        <v>0.1</v>
      </c>
      <c r="I118">
        <v>3.6</v>
      </c>
      <c r="J118">
        <v>2.8</v>
      </c>
      <c r="K118">
        <v>0.1</v>
      </c>
    </row>
    <row r="119" spans="1:13" x14ac:dyDescent="0.2">
      <c r="A119" s="11">
        <v>35547</v>
      </c>
      <c r="G119">
        <v>1</v>
      </c>
      <c r="K119">
        <v>4.4000000000000004</v>
      </c>
      <c r="L119">
        <v>58</v>
      </c>
    </row>
    <row r="120" spans="1:13" x14ac:dyDescent="0.2">
      <c r="A120" s="11">
        <v>35548</v>
      </c>
      <c r="B120">
        <v>12</v>
      </c>
      <c r="F120">
        <v>35</v>
      </c>
      <c r="I120">
        <v>3.9</v>
      </c>
      <c r="L120">
        <v>3</v>
      </c>
    </row>
    <row r="121" spans="1:13" x14ac:dyDescent="0.2">
      <c r="A121" s="11">
        <v>35549</v>
      </c>
      <c r="D121">
        <v>4.5</v>
      </c>
      <c r="F121">
        <v>25</v>
      </c>
    </row>
    <row r="122" spans="1:13" x14ac:dyDescent="0.2">
      <c r="A122" s="11">
        <v>35550</v>
      </c>
      <c r="C122">
        <v>1.5</v>
      </c>
      <c r="F122">
        <v>0.6</v>
      </c>
      <c r="K122">
        <v>2.9</v>
      </c>
    </row>
    <row r="123" spans="1:13" x14ac:dyDescent="0.2">
      <c r="A123" s="11">
        <v>35551</v>
      </c>
      <c r="B123">
        <v>0.2</v>
      </c>
      <c r="F123">
        <v>0.2</v>
      </c>
      <c r="I123">
        <v>43</v>
      </c>
      <c r="J123">
        <v>13</v>
      </c>
      <c r="K123">
        <v>55</v>
      </c>
    </row>
    <row r="124" spans="1:13" x14ac:dyDescent="0.2">
      <c r="A124" s="11">
        <v>35552</v>
      </c>
      <c r="I124">
        <v>0.2</v>
      </c>
      <c r="L124">
        <v>21</v>
      </c>
      <c r="M124">
        <v>32</v>
      </c>
    </row>
    <row r="125" spans="1:13" x14ac:dyDescent="0.2">
      <c r="A125" s="11">
        <v>35553</v>
      </c>
      <c r="B125">
        <v>0.2</v>
      </c>
      <c r="C125">
        <v>6.4</v>
      </c>
      <c r="E125">
        <v>0.5</v>
      </c>
      <c r="F125">
        <v>38</v>
      </c>
      <c r="L125">
        <v>0.6</v>
      </c>
    </row>
    <row r="126" spans="1:13" x14ac:dyDescent="0.2">
      <c r="A126" s="11">
        <v>35554</v>
      </c>
      <c r="B126">
        <v>3.4</v>
      </c>
      <c r="G126">
        <v>0.1</v>
      </c>
      <c r="H126">
        <v>1.2</v>
      </c>
      <c r="I126">
        <v>13</v>
      </c>
      <c r="J126">
        <v>26</v>
      </c>
      <c r="K126">
        <v>0.2</v>
      </c>
    </row>
    <row r="127" spans="1:13" x14ac:dyDescent="0.2">
      <c r="A127" s="11">
        <v>35555</v>
      </c>
      <c r="C127">
        <v>0.2</v>
      </c>
      <c r="E127">
        <v>1.8</v>
      </c>
      <c r="F127">
        <v>11</v>
      </c>
      <c r="G127">
        <v>0.5</v>
      </c>
      <c r="I127">
        <v>2.1</v>
      </c>
    </row>
    <row r="128" spans="1:13" x14ac:dyDescent="0.2">
      <c r="A128" s="11">
        <v>35556</v>
      </c>
      <c r="C128">
        <v>3</v>
      </c>
      <c r="F128">
        <v>2.4</v>
      </c>
      <c r="G128">
        <v>42</v>
      </c>
      <c r="J128">
        <v>18</v>
      </c>
    </row>
    <row r="129" spans="1:13" x14ac:dyDescent="0.2">
      <c r="A129" s="11">
        <v>35557</v>
      </c>
      <c r="C129">
        <v>1.8</v>
      </c>
      <c r="G129">
        <v>7.6</v>
      </c>
      <c r="K129">
        <v>0.2</v>
      </c>
      <c r="L129">
        <v>5.0999999999999996</v>
      </c>
      <c r="M129">
        <v>17</v>
      </c>
    </row>
    <row r="130" spans="1:13" x14ac:dyDescent="0.2">
      <c r="A130" s="11">
        <v>35558</v>
      </c>
      <c r="B130">
        <v>13</v>
      </c>
      <c r="D130">
        <v>1.6</v>
      </c>
      <c r="I130">
        <v>0.2</v>
      </c>
      <c r="K130">
        <v>5</v>
      </c>
      <c r="L130">
        <v>0.1</v>
      </c>
    </row>
    <row r="131" spans="1:13" x14ac:dyDescent="0.2">
      <c r="A131" s="11">
        <v>35559</v>
      </c>
      <c r="C131">
        <v>1.5</v>
      </c>
      <c r="D131">
        <v>57</v>
      </c>
      <c r="E131">
        <v>7.5</v>
      </c>
      <c r="G131">
        <v>41</v>
      </c>
      <c r="K131">
        <v>1.1000000000000001</v>
      </c>
      <c r="L131">
        <v>0.7</v>
      </c>
    </row>
    <row r="132" spans="1:13" x14ac:dyDescent="0.2">
      <c r="A132" s="11">
        <v>35560</v>
      </c>
      <c r="B132">
        <v>4</v>
      </c>
      <c r="C132">
        <v>9.1</v>
      </c>
      <c r="D132">
        <v>28</v>
      </c>
      <c r="E132">
        <v>14</v>
      </c>
      <c r="H132">
        <v>26</v>
      </c>
      <c r="I132">
        <v>3.2</v>
      </c>
      <c r="M132">
        <v>5.0999999999999996</v>
      </c>
    </row>
    <row r="133" spans="1:13" x14ac:dyDescent="0.2">
      <c r="A133" s="11">
        <v>35561</v>
      </c>
      <c r="E133">
        <v>15</v>
      </c>
      <c r="K133">
        <v>0.9</v>
      </c>
    </row>
    <row r="134" spans="1:13" x14ac:dyDescent="0.2">
      <c r="A134" s="11">
        <v>35562</v>
      </c>
      <c r="C134">
        <v>5.0999999999999996</v>
      </c>
      <c r="D134">
        <v>9.6</v>
      </c>
      <c r="E134">
        <v>76</v>
      </c>
      <c r="G134">
        <v>29</v>
      </c>
      <c r="H134">
        <v>1</v>
      </c>
    </row>
    <row r="135" spans="1:13" x14ac:dyDescent="0.2">
      <c r="A135" s="11">
        <v>35563</v>
      </c>
      <c r="E135">
        <v>11</v>
      </c>
      <c r="L135">
        <v>9.3000000000000007</v>
      </c>
      <c r="M135">
        <v>6.4</v>
      </c>
    </row>
    <row r="136" spans="1:13" x14ac:dyDescent="0.2">
      <c r="A136" s="11">
        <v>35564</v>
      </c>
      <c r="B136">
        <v>43</v>
      </c>
      <c r="D136">
        <v>0.1</v>
      </c>
      <c r="F136">
        <v>0.1</v>
      </c>
      <c r="G136">
        <v>18</v>
      </c>
      <c r="I136">
        <v>0.2</v>
      </c>
      <c r="M136">
        <v>0.3</v>
      </c>
    </row>
    <row r="137" spans="1:13" x14ac:dyDescent="0.2">
      <c r="A137" s="11">
        <v>35565</v>
      </c>
      <c r="C137">
        <v>5.4</v>
      </c>
      <c r="D137">
        <v>43</v>
      </c>
      <c r="F137">
        <v>4</v>
      </c>
      <c r="G137">
        <v>0.2</v>
      </c>
      <c r="I137">
        <v>22</v>
      </c>
      <c r="K137">
        <v>1.7</v>
      </c>
    </row>
    <row r="138" spans="1:13" x14ac:dyDescent="0.2">
      <c r="A138" s="11">
        <v>35566</v>
      </c>
      <c r="E138">
        <v>1.4</v>
      </c>
      <c r="F138">
        <v>32</v>
      </c>
      <c r="G138">
        <v>2.5</v>
      </c>
      <c r="K138">
        <v>19</v>
      </c>
    </row>
    <row r="139" spans="1:13" x14ac:dyDescent="0.2">
      <c r="A139" s="11">
        <v>35567</v>
      </c>
      <c r="B139">
        <v>1</v>
      </c>
      <c r="F139">
        <v>13</v>
      </c>
      <c r="G139">
        <v>51</v>
      </c>
      <c r="I139">
        <v>9.9</v>
      </c>
      <c r="L139">
        <v>13</v>
      </c>
    </row>
    <row r="140" spans="1:13" x14ac:dyDescent="0.2">
      <c r="A140" s="11">
        <v>35568</v>
      </c>
      <c r="B140">
        <v>36</v>
      </c>
      <c r="G140">
        <v>18</v>
      </c>
      <c r="I140">
        <v>2.1</v>
      </c>
      <c r="K140">
        <v>46</v>
      </c>
      <c r="L140">
        <v>12</v>
      </c>
      <c r="M140">
        <v>25</v>
      </c>
    </row>
    <row r="141" spans="1:13" x14ac:dyDescent="0.2">
      <c r="A141" s="11">
        <v>35569</v>
      </c>
      <c r="G141">
        <v>1.5</v>
      </c>
      <c r="I141">
        <v>0.3</v>
      </c>
      <c r="L141">
        <v>64</v>
      </c>
    </row>
    <row r="142" spans="1:13" x14ac:dyDescent="0.2">
      <c r="A142" s="11">
        <v>35570</v>
      </c>
      <c r="C142">
        <v>0.3</v>
      </c>
      <c r="G142">
        <v>0.3</v>
      </c>
      <c r="H142">
        <v>58</v>
      </c>
      <c r="I142">
        <v>13.2</v>
      </c>
      <c r="M142">
        <v>16</v>
      </c>
    </row>
    <row r="143" spans="1:13" x14ac:dyDescent="0.2">
      <c r="A143" s="11">
        <v>35571</v>
      </c>
      <c r="C143">
        <v>3.8</v>
      </c>
      <c r="G143">
        <v>56</v>
      </c>
      <c r="K143">
        <v>2.1</v>
      </c>
      <c r="L143">
        <v>1.1000000000000001</v>
      </c>
    </row>
    <row r="144" spans="1:13" x14ac:dyDescent="0.2">
      <c r="A144" s="11">
        <v>35572</v>
      </c>
      <c r="G144">
        <v>1.2</v>
      </c>
      <c r="L144">
        <v>13</v>
      </c>
      <c r="M144">
        <v>4.4000000000000004</v>
      </c>
    </row>
    <row r="145" spans="1:13" x14ac:dyDescent="0.2">
      <c r="A145" s="11">
        <v>35573</v>
      </c>
      <c r="B145">
        <v>48</v>
      </c>
      <c r="I145">
        <v>29</v>
      </c>
      <c r="L145">
        <v>0.8</v>
      </c>
      <c r="M145">
        <v>15</v>
      </c>
    </row>
    <row r="146" spans="1:13" x14ac:dyDescent="0.2">
      <c r="A146" s="11">
        <v>35574</v>
      </c>
      <c r="F146">
        <v>1.9</v>
      </c>
      <c r="J146">
        <v>24</v>
      </c>
      <c r="M146">
        <v>9.8000000000000007</v>
      </c>
    </row>
    <row r="147" spans="1:13" x14ac:dyDescent="0.2">
      <c r="A147" s="11">
        <v>35575</v>
      </c>
      <c r="B147">
        <v>47</v>
      </c>
      <c r="D147">
        <v>0.7</v>
      </c>
      <c r="E147">
        <v>29</v>
      </c>
      <c r="F147">
        <v>22</v>
      </c>
      <c r="G147">
        <v>1</v>
      </c>
      <c r="H147">
        <v>0.4</v>
      </c>
      <c r="K147">
        <v>28</v>
      </c>
      <c r="M147">
        <v>1.7</v>
      </c>
    </row>
    <row r="148" spans="1:13" x14ac:dyDescent="0.2">
      <c r="A148" s="11">
        <v>35576</v>
      </c>
      <c r="B148">
        <v>3.1</v>
      </c>
      <c r="D148">
        <v>34</v>
      </c>
      <c r="H148">
        <v>13</v>
      </c>
      <c r="K148">
        <v>1.2</v>
      </c>
    </row>
    <row r="149" spans="1:13" x14ac:dyDescent="0.2">
      <c r="A149" s="11">
        <v>35577</v>
      </c>
      <c r="B149">
        <v>9.8000000000000007</v>
      </c>
      <c r="C149">
        <v>8.1</v>
      </c>
      <c r="D149">
        <v>5.8</v>
      </c>
      <c r="F149">
        <v>8.4</v>
      </c>
      <c r="G149">
        <v>34</v>
      </c>
      <c r="I149">
        <v>96</v>
      </c>
      <c r="L149">
        <v>0.2</v>
      </c>
      <c r="M149">
        <v>113</v>
      </c>
    </row>
    <row r="150" spans="1:13" x14ac:dyDescent="0.2">
      <c r="A150" s="11">
        <v>35578</v>
      </c>
      <c r="B150">
        <v>18</v>
      </c>
      <c r="C150">
        <v>1.5</v>
      </c>
      <c r="D150">
        <v>21</v>
      </c>
      <c r="F150">
        <v>54</v>
      </c>
      <c r="I150">
        <v>4.8</v>
      </c>
      <c r="J150">
        <v>3.6</v>
      </c>
      <c r="K150">
        <v>14</v>
      </c>
      <c r="L150">
        <v>0.5</v>
      </c>
    </row>
    <row r="151" spans="1:13" x14ac:dyDescent="0.2">
      <c r="A151" s="11">
        <v>35579</v>
      </c>
      <c r="B151">
        <v>32</v>
      </c>
      <c r="D151">
        <v>19</v>
      </c>
      <c r="E151">
        <v>0.5</v>
      </c>
      <c r="F151">
        <v>131</v>
      </c>
      <c r="G151">
        <v>35</v>
      </c>
      <c r="J151">
        <v>2.1</v>
      </c>
      <c r="K151">
        <v>54</v>
      </c>
      <c r="L151">
        <v>25</v>
      </c>
    </row>
    <row r="152" spans="1:13" x14ac:dyDescent="0.2">
      <c r="A152" s="11">
        <v>35580</v>
      </c>
      <c r="B152">
        <v>64</v>
      </c>
      <c r="C152">
        <v>41</v>
      </c>
      <c r="D152">
        <v>3.7</v>
      </c>
      <c r="E152">
        <v>31</v>
      </c>
      <c r="F152">
        <v>0.5</v>
      </c>
      <c r="I152">
        <v>7.4</v>
      </c>
      <c r="J152">
        <v>4.7</v>
      </c>
      <c r="K152">
        <v>1.6</v>
      </c>
    </row>
    <row r="153" spans="1:13" x14ac:dyDescent="0.2">
      <c r="A153" s="11">
        <v>35581</v>
      </c>
      <c r="D153">
        <v>12</v>
      </c>
      <c r="F153">
        <v>0.2</v>
      </c>
      <c r="H153">
        <v>1.9</v>
      </c>
      <c r="I153">
        <v>0.4</v>
      </c>
      <c r="J153">
        <v>0.6</v>
      </c>
      <c r="K153">
        <v>0.4</v>
      </c>
      <c r="L153">
        <v>0.6</v>
      </c>
    </row>
    <row r="154" spans="1:13" x14ac:dyDescent="0.2">
      <c r="A154" s="11">
        <v>35582</v>
      </c>
      <c r="B154">
        <v>1.2</v>
      </c>
      <c r="C154">
        <v>9.8000000000000007</v>
      </c>
      <c r="F154">
        <v>3.5</v>
      </c>
      <c r="H154">
        <v>57</v>
      </c>
      <c r="I154">
        <v>5.8</v>
      </c>
      <c r="K154">
        <v>0.1</v>
      </c>
      <c r="L154">
        <v>3.4</v>
      </c>
      <c r="M154">
        <v>25</v>
      </c>
    </row>
    <row r="155" spans="1:13" x14ac:dyDescent="0.2">
      <c r="A155" s="11">
        <v>35583</v>
      </c>
      <c r="C155">
        <v>12</v>
      </c>
      <c r="E155">
        <v>2.2000000000000002</v>
      </c>
      <c r="F155">
        <v>0.7</v>
      </c>
      <c r="G155">
        <v>33</v>
      </c>
      <c r="H155">
        <v>37</v>
      </c>
      <c r="I155">
        <v>8.3000000000000007</v>
      </c>
      <c r="J155">
        <v>1.3</v>
      </c>
      <c r="K155">
        <v>6.1</v>
      </c>
      <c r="L155">
        <v>9.1999999999999993</v>
      </c>
    </row>
    <row r="156" spans="1:13" x14ac:dyDescent="0.2">
      <c r="A156" s="11">
        <v>35584</v>
      </c>
      <c r="C156">
        <v>9.5</v>
      </c>
      <c r="D156">
        <v>1.7</v>
      </c>
      <c r="F156">
        <v>215</v>
      </c>
      <c r="J156">
        <v>0.8</v>
      </c>
      <c r="K156">
        <v>20</v>
      </c>
      <c r="L156">
        <v>103</v>
      </c>
      <c r="M156">
        <v>6.8</v>
      </c>
    </row>
    <row r="157" spans="1:13" x14ac:dyDescent="0.2">
      <c r="A157" s="11">
        <v>35585</v>
      </c>
      <c r="B157">
        <v>2.4</v>
      </c>
      <c r="C157">
        <v>5.6</v>
      </c>
      <c r="D157">
        <v>4</v>
      </c>
      <c r="F157">
        <v>54</v>
      </c>
      <c r="H157">
        <v>9.9</v>
      </c>
      <c r="M157">
        <v>15</v>
      </c>
    </row>
    <row r="158" spans="1:13" x14ac:dyDescent="0.2">
      <c r="A158" s="11">
        <v>35586</v>
      </c>
      <c r="C158">
        <v>8.9</v>
      </c>
      <c r="D158">
        <v>0.3</v>
      </c>
      <c r="E158">
        <v>6.1</v>
      </c>
      <c r="H158">
        <v>86</v>
      </c>
      <c r="I158">
        <v>2.4</v>
      </c>
      <c r="K158">
        <v>0.6</v>
      </c>
      <c r="M158">
        <v>1.9</v>
      </c>
    </row>
    <row r="159" spans="1:13" x14ac:dyDescent="0.2">
      <c r="A159" s="11">
        <v>35587</v>
      </c>
      <c r="D159">
        <v>3.5</v>
      </c>
      <c r="E159">
        <v>0.8</v>
      </c>
      <c r="G159">
        <v>8.1</v>
      </c>
      <c r="H159">
        <v>2.9</v>
      </c>
      <c r="K159">
        <v>23</v>
      </c>
      <c r="L159">
        <v>16</v>
      </c>
    </row>
    <row r="160" spans="1:13" x14ac:dyDescent="0.2">
      <c r="A160" s="11">
        <v>35588</v>
      </c>
      <c r="C160">
        <v>3.6</v>
      </c>
      <c r="D160">
        <v>9</v>
      </c>
      <c r="E160">
        <v>25</v>
      </c>
      <c r="F160">
        <v>1</v>
      </c>
      <c r="G160">
        <v>8.3000000000000007</v>
      </c>
      <c r="H160">
        <v>0.1</v>
      </c>
      <c r="K160">
        <v>72</v>
      </c>
      <c r="L160">
        <v>9.1999999999999993</v>
      </c>
    </row>
    <row r="161" spans="1:13" x14ac:dyDescent="0.2">
      <c r="A161" s="11">
        <v>35589</v>
      </c>
      <c r="C161">
        <v>114.6</v>
      </c>
      <c r="D161">
        <v>1.5</v>
      </c>
      <c r="E161">
        <v>75</v>
      </c>
      <c r="G161">
        <v>13</v>
      </c>
      <c r="I161">
        <v>13</v>
      </c>
      <c r="J161">
        <v>2.6</v>
      </c>
      <c r="K161">
        <v>2.5</v>
      </c>
      <c r="L161">
        <v>0.5</v>
      </c>
    </row>
    <row r="162" spans="1:13" x14ac:dyDescent="0.2">
      <c r="A162" s="11">
        <v>35590</v>
      </c>
      <c r="B162">
        <v>0.6</v>
      </c>
      <c r="C162">
        <v>2.7</v>
      </c>
      <c r="D162">
        <v>41.5</v>
      </c>
      <c r="E162">
        <v>12</v>
      </c>
      <c r="F162">
        <v>31</v>
      </c>
      <c r="G162">
        <v>39</v>
      </c>
      <c r="H162">
        <v>1.9</v>
      </c>
      <c r="I162">
        <v>55</v>
      </c>
      <c r="J162">
        <v>42</v>
      </c>
      <c r="L162">
        <v>9.4</v>
      </c>
    </row>
    <row r="163" spans="1:13" x14ac:dyDescent="0.2">
      <c r="A163" s="11">
        <v>35591</v>
      </c>
      <c r="B163">
        <v>3.4</v>
      </c>
      <c r="D163">
        <v>0.9</v>
      </c>
      <c r="E163">
        <v>8</v>
      </c>
      <c r="F163">
        <v>28</v>
      </c>
      <c r="J163">
        <v>74</v>
      </c>
      <c r="K163">
        <v>2.5</v>
      </c>
      <c r="L163">
        <v>11</v>
      </c>
      <c r="M163">
        <v>35</v>
      </c>
    </row>
    <row r="164" spans="1:13" x14ac:dyDescent="0.2">
      <c r="A164" s="11">
        <v>35592</v>
      </c>
      <c r="B164">
        <v>6.6</v>
      </c>
      <c r="D164">
        <v>1.6</v>
      </c>
      <c r="E164">
        <v>0.4</v>
      </c>
      <c r="F164">
        <v>14</v>
      </c>
      <c r="H164">
        <v>4.2</v>
      </c>
      <c r="J164">
        <v>4.8</v>
      </c>
      <c r="K164">
        <v>0.3</v>
      </c>
      <c r="L164">
        <v>7.4</v>
      </c>
      <c r="M164">
        <v>8.9</v>
      </c>
    </row>
    <row r="165" spans="1:13" x14ac:dyDescent="0.2">
      <c r="A165" s="11">
        <v>35593</v>
      </c>
      <c r="B165">
        <v>4.5999999999999996</v>
      </c>
      <c r="C165">
        <v>12.5</v>
      </c>
      <c r="D165">
        <v>1</v>
      </c>
      <c r="E165">
        <v>37</v>
      </c>
      <c r="G165">
        <v>0.3</v>
      </c>
      <c r="H165">
        <v>1.3</v>
      </c>
      <c r="I165">
        <v>12</v>
      </c>
      <c r="J165">
        <v>14</v>
      </c>
      <c r="K165">
        <v>17</v>
      </c>
    </row>
    <row r="166" spans="1:13" x14ac:dyDescent="0.2">
      <c r="A166" s="11">
        <v>35594</v>
      </c>
      <c r="B166">
        <v>4.5999999999999996</v>
      </c>
      <c r="C166">
        <v>0.8</v>
      </c>
      <c r="D166">
        <v>3.4</v>
      </c>
      <c r="E166">
        <v>5.4</v>
      </c>
      <c r="F166">
        <v>20</v>
      </c>
      <c r="I166">
        <v>0.2</v>
      </c>
      <c r="J166">
        <v>0.1</v>
      </c>
      <c r="K166">
        <v>2.8</v>
      </c>
      <c r="M166">
        <v>53</v>
      </c>
    </row>
    <row r="167" spans="1:13" x14ac:dyDescent="0.2">
      <c r="A167" s="11">
        <v>35595</v>
      </c>
      <c r="C167">
        <v>23</v>
      </c>
      <c r="F167">
        <v>6.5</v>
      </c>
      <c r="G167">
        <v>28</v>
      </c>
      <c r="H167">
        <v>0.9</v>
      </c>
      <c r="J167">
        <v>50</v>
      </c>
      <c r="K167">
        <v>3.5</v>
      </c>
      <c r="L167">
        <v>8.9</v>
      </c>
      <c r="M167">
        <v>20</v>
      </c>
    </row>
    <row r="168" spans="1:13" x14ac:dyDescent="0.2">
      <c r="A168" s="11">
        <v>35596</v>
      </c>
      <c r="C168">
        <v>23</v>
      </c>
      <c r="D168">
        <v>6.3</v>
      </c>
      <c r="E168">
        <v>1.7</v>
      </c>
      <c r="F168">
        <v>0.6</v>
      </c>
      <c r="H168">
        <v>0.3</v>
      </c>
      <c r="J168">
        <v>0.7</v>
      </c>
      <c r="K168">
        <v>31</v>
      </c>
      <c r="L168">
        <v>0.4</v>
      </c>
      <c r="M168">
        <v>10</v>
      </c>
    </row>
    <row r="169" spans="1:13" x14ac:dyDescent="0.2">
      <c r="A169" s="11">
        <v>35597</v>
      </c>
      <c r="B169">
        <v>4.4000000000000004</v>
      </c>
      <c r="D169">
        <v>41</v>
      </c>
      <c r="F169">
        <v>0.3</v>
      </c>
      <c r="G169">
        <v>16</v>
      </c>
      <c r="I169">
        <v>57</v>
      </c>
      <c r="J169">
        <v>0.8</v>
      </c>
      <c r="K169">
        <v>0.4</v>
      </c>
      <c r="M169">
        <v>8.8000000000000007</v>
      </c>
    </row>
    <row r="170" spans="1:13" x14ac:dyDescent="0.2">
      <c r="A170" s="11">
        <v>35598</v>
      </c>
      <c r="B170">
        <v>23</v>
      </c>
      <c r="C170">
        <v>8.4</v>
      </c>
      <c r="G170">
        <v>21</v>
      </c>
      <c r="H170">
        <v>3.1</v>
      </c>
      <c r="L170">
        <v>68</v>
      </c>
    </row>
    <row r="171" spans="1:13" x14ac:dyDescent="0.2">
      <c r="A171" s="11">
        <v>35599</v>
      </c>
      <c r="J171">
        <v>15</v>
      </c>
      <c r="K171">
        <v>2.1</v>
      </c>
      <c r="L171">
        <v>0.1</v>
      </c>
    </row>
    <row r="172" spans="1:13" x14ac:dyDescent="0.2">
      <c r="A172" s="11">
        <v>35600</v>
      </c>
      <c r="F172">
        <v>1.3</v>
      </c>
      <c r="G172">
        <v>0.7</v>
      </c>
      <c r="H172">
        <v>1.2</v>
      </c>
      <c r="J172">
        <v>5.6</v>
      </c>
      <c r="K172">
        <v>0.6</v>
      </c>
      <c r="M172">
        <v>0.5</v>
      </c>
    </row>
    <row r="173" spans="1:13" x14ac:dyDescent="0.2">
      <c r="A173" s="11">
        <v>35601</v>
      </c>
      <c r="D173">
        <v>65</v>
      </c>
      <c r="E173">
        <v>1.2</v>
      </c>
      <c r="G173">
        <v>0.3</v>
      </c>
      <c r="M173">
        <v>0.6</v>
      </c>
    </row>
    <row r="174" spans="1:13" x14ac:dyDescent="0.2">
      <c r="A174" s="11">
        <v>35602</v>
      </c>
      <c r="B174">
        <v>24</v>
      </c>
      <c r="C174">
        <v>7.4</v>
      </c>
      <c r="H174">
        <v>9.1999999999999993</v>
      </c>
      <c r="K174">
        <v>11</v>
      </c>
      <c r="L174">
        <v>9.1999999999999993</v>
      </c>
    </row>
    <row r="175" spans="1:13" x14ac:dyDescent="0.2">
      <c r="A175" s="11">
        <v>35603</v>
      </c>
      <c r="B175">
        <v>8.3000000000000007</v>
      </c>
      <c r="C175">
        <v>0.4</v>
      </c>
      <c r="J175">
        <v>22</v>
      </c>
      <c r="K175">
        <v>14</v>
      </c>
      <c r="L175">
        <v>4.3</v>
      </c>
    </row>
    <row r="176" spans="1:13" x14ac:dyDescent="0.2">
      <c r="A176" s="11">
        <v>35604</v>
      </c>
      <c r="B176">
        <v>1.1000000000000001</v>
      </c>
      <c r="H176">
        <v>1</v>
      </c>
      <c r="I176">
        <v>0.6</v>
      </c>
      <c r="J176">
        <v>1</v>
      </c>
      <c r="K176">
        <v>42</v>
      </c>
    </row>
    <row r="177" spans="1:13" x14ac:dyDescent="0.2">
      <c r="A177" s="11">
        <v>35605</v>
      </c>
      <c r="B177">
        <v>11</v>
      </c>
      <c r="H177">
        <v>2.4</v>
      </c>
      <c r="I177">
        <v>2.8</v>
      </c>
      <c r="J177">
        <v>37</v>
      </c>
      <c r="K177">
        <v>3.7</v>
      </c>
      <c r="L177">
        <v>1.1000000000000001</v>
      </c>
      <c r="M177">
        <v>1.5</v>
      </c>
    </row>
    <row r="178" spans="1:13" x14ac:dyDescent="0.2">
      <c r="A178" s="11">
        <v>35606</v>
      </c>
      <c r="B178">
        <v>7</v>
      </c>
      <c r="C178">
        <v>25</v>
      </c>
      <c r="F178">
        <v>1</v>
      </c>
      <c r="H178">
        <v>0.2</v>
      </c>
      <c r="J178">
        <v>42</v>
      </c>
      <c r="K178">
        <v>0.1</v>
      </c>
    </row>
    <row r="179" spans="1:13" x14ac:dyDescent="0.2">
      <c r="A179" s="11">
        <v>35607</v>
      </c>
      <c r="B179">
        <v>6.9</v>
      </c>
      <c r="C179">
        <v>2.8</v>
      </c>
      <c r="E179">
        <v>0.9</v>
      </c>
      <c r="J179">
        <v>2.4</v>
      </c>
      <c r="M179">
        <v>2.2000000000000002</v>
      </c>
    </row>
    <row r="180" spans="1:13" x14ac:dyDescent="0.2">
      <c r="A180" s="11">
        <v>35608</v>
      </c>
      <c r="I180">
        <v>1.7</v>
      </c>
      <c r="J180">
        <v>4.3</v>
      </c>
      <c r="M180">
        <v>4.7</v>
      </c>
    </row>
    <row r="181" spans="1:13" x14ac:dyDescent="0.2">
      <c r="A181" s="11">
        <v>35609</v>
      </c>
      <c r="C181">
        <v>2.1</v>
      </c>
      <c r="D181">
        <v>6.4</v>
      </c>
      <c r="G181">
        <v>12</v>
      </c>
      <c r="I181">
        <v>0.4</v>
      </c>
      <c r="J181">
        <v>0.2</v>
      </c>
    </row>
    <row r="182" spans="1:13" x14ac:dyDescent="0.2">
      <c r="A182" s="11">
        <v>35610</v>
      </c>
      <c r="F182">
        <v>1.7</v>
      </c>
      <c r="K182">
        <v>2.9</v>
      </c>
      <c r="L182">
        <v>2</v>
      </c>
    </row>
    <row r="183" spans="1:13" x14ac:dyDescent="0.2">
      <c r="A183" s="11">
        <v>35611</v>
      </c>
      <c r="K183">
        <v>2</v>
      </c>
      <c r="M183">
        <v>8.8000000000000007</v>
      </c>
    </row>
    <row r="184" spans="1:13" x14ac:dyDescent="0.2">
      <c r="A184" s="11">
        <v>35612</v>
      </c>
      <c r="B184">
        <v>0.8</v>
      </c>
      <c r="C184">
        <v>0.5</v>
      </c>
      <c r="I184">
        <v>6.3</v>
      </c>
      <c r="J184">
        <v>36</v>
      </c>
      <c r="M184">
        <v>2.4</v>
      </c>
    </row>
    <row r="185" spans="1:13" x14ac:dyDescent="0.2">
      <c r="A185" s="11">
        <v>35613</v>
      </c>
      <c r="G185">
        <v>3.5</v>
      </c>
      <c r="L185">
        <v>35</v>
      </c>
      <c r="M185">
        <v>11</v>
      </c>
    </row>
    <row r="186" spans="1:13" x14ac:dyDescent="0.2">
      <c r="A186" s="11">
        <v>35614</v>
      </c>
      <c r="H186">
        <v>9.6999999999999993</v>
      </c>
      <c r="I186">
        <v>3.9</v>
      </c>
      <c r="J186">
        <v>5.6</v>
      </c>
      <c r="K186">
        <v>0.1</v>
      </c>
      <c r="L186">
        <v>1.2</v>
      </c>
    </row>
    <row r="187" spans="1:13" x14ac:dyDescent="0.2">
      <c r="A187" s="11">
        <v>35615</v>
      </c>
      <c r="B187">
        <v>1.6</v>
      </c>
      <c r="C187">
        <v>27</v>
      </c>
      <c r="F187">
        <v>0.2</v>
      </c>
      <c r="G187">
        <v>0.2</v>
      </c>
      <c r="H187">
        <v>4.8</v>
      </c>
      <c r="J187">
        <v>87</v>
      </c>
      <c r="K187">
        <v>2</v>
      </c>
    </row>
    <row r="188" spans="1:13" x14ac:dyDescent="0.2">
      <c r="A188" s="11">
        <v>35616</v>
      </c>
      <c r="G188">
        <v>0.3</v>
      </c>
      <c r="H188">
        <v>14</v>
      </c>
      <c r="J188">
        <v>38</v>
      </c>
      <c r="L188">
        <v>0.3</v>
      </c>
    </row>
    <row r="189" spans="1:13" x14ac:dyDescent="0.2">
      <c r="A189" s="11">
        <v>35617</v>
      </c>
      <c r="H189">
        <v>0.7</v>
      </c>
      <c r="J189">
        <v>51</v>
      </c>
      <c r="L189">
        <v>0.3</v>
      </c>
    </row>
    <row r="190" spans="1:13" x14ac:dyDescent="0.2">
      <c r="A190" s="11">
        <v>35618</v>
      </c>
      <c r="C190">
        <v>0.3</v>
      </c>
      <c r="J190">
        <v>45</v>
      </c>
      <c r="K190">
        <v>0.4</v>
      </c>
      <c r="L190">
        <v>5.7</v>
      </c>
    </row>
    <row r="191" spans="1:13" x14ac:dyDescent="0.2">
      <c r="A191" s="11">
        <v>35619</v>
      </c>
      <c r="E191">
        <v>63</v>
      </c>
      <c r="F191">
        <v>1.8</v>
      </c>
      <c r="J191">
        <v>19</v>
      </c>
      <c r="K191">
        <v>8</v>
      </c>
      <c r="L191">
        <v>76</v>
      </c>
    </row>
    <row r="192" spans="1:13" x14ac:dyDescent="0.2">
      <c r="A192" s="11">
        <v>35620</v>
      </c>
      <c r="B192">
        <v>2.1</v>
      </c>
      <c r="E192">
        <v>63</v>
      </c>
      <c r="J192">
        <v>3.5</v>
      </c>
      <c r="K192">
        <v>24</v>
      </c>
      <c r="L192">
        <v>0.3</v>
      </c>
    </row>
    <row r="193" spans="1:13" x14ac:dyDescent="0.2">
      <c r="A193" s="11">
        <v>35621</v>
      </c>
      <c r="C193">
        <v>0.8</v>
      </c>
      <c r="L193">
        <v>0.9</v>
      </c>
    </row>
    <row r="194" spans="1:13" x14ac:dyDescent="0.2">
      <c r="A194" s="11">
        <v>35622</v>
      </c>
      <c r="C194">
        <v>0.6</v>
      </c>
    </row>
    <row r="195" spans="1:13" x14ac:dyDescent="0.2">
      <c r="A195" s="11">
        <v>35623</v>
      </c>
      <c r="G195">
        <v>2.6</v>
      </c>
    </row>
    <row r="196" spans="1:13" x14ac:dyDescent="0.2">
      <c r="A196" s="11">
        <v>35624</v>
      </c>
      <c r="B196">
        <v>2.6</v>
      </c>
      <c r="G196">
        <v>0.2</v>
      </c>
      <c r="H196">
        <v>0.1</v>
      </c>
      <c r="M196">
        <v>11</v>
      </c>
    </row>
    <row r="197" spans="1:13" x14ac:dyDescent="0.2">
      <c r="A197" s="11">
        <v>35625</v>
      </c>
      <c r="B197">
        <v>8.8000000000000007</v>
      </c>
      <c r="C197">
        <v>4.5</v>
      </c>
      <c r="K197">
        <v>3.3</v>
      </c>
      <c r="M197">
        <v>4.2</v>
      </c>
    </row>
    <row r="198" spans="1:13" x14ac:dyDescent="0.2">
      <c r="A198" s="11">
        <v>35626</v>
      </c>
      <c r="C198">
        <v>21</v>
      </c>
      <c r="D198">
        <v>12</v>
      </c>
      <c r="G198">
        <v>0.5</v>
      </c>
      <c r="H198">
        <v>0.3</v>
      </c>
      <c r="K198">
        <v>12</v>
      </c>
    </row>
    <row r="199" spans="1:13" x14ac:dyDescent="0.2">
      <c r="A199" s="11">
        <v>35627</v>
      </c>
      <c r="C199">
        <v>3.4</v>
      </c>
      <c r="F199">
        <v>29</v>
      </c>
      <c r="G199">
        <v>1.8</v>
      </c>
      <c r="J199">
        <v>0.1</v>
      </c>
    </row>
    <row r="200" spans="1:13" x14ac:dyDescent="0.2">
      <c r="A200" s="11">
        <v>35628</v>
      </c>
      <c r="B200">
        <v>0.4</v>
      </c>
      <c r="C200">
        <v>1.6</v>
      </c>
      <c r="G200">
        <v>0.6</v>
      </c>
      <c r="H200">
        <v>0.1</v>
      </c>
      <c r="J200">
        <v>0.8</v>
      </c>
    </row>
    <row r="201" spans="1:13" x14ac:dyDescent="0.2">
      <c r="A201" s="11">
        <v>35629</v>
      </c>
      <c r="B201">
        <v>0.3</v>
      </c>
      <c r="C201">
        <v>0.9</v>
      </c>
      <c r="H201">
        <v>0.4</v>
      </c>
    </row>
    <row r="202" spans="1:13" x14ac:dyDescent="0.2">
      <c r="A202" s="11">
        <v>35630</v>
      </c>
      <c r="B202">
        <v>3.5</v>
      </c>
      <c r="F202">
        <v>1.1000000000000001</v>
      </c>
      <c r="H202">
        <v>31</v>
      </c>
    </row>
    <row r="203" spans="1:13" x14ac:dyDescent="0.2">
      <c r="A203" s="11">
        <v>35631</v>
      </c>
      <c r="B203">
        <v>20</v>
      </c>
      <c r="C203">
        <v>1.7</v>
      </c>
      <c r="F203">
        <v>1.1000000000000001</v>
      </c>
      <c r="H203">
        <v>2.6</v>
      </c>
      <c r="L203">
        <v>7.4</v>
      </c>
    </row>
    <row r="204" spans="1:13" x14ac:dyDescent="0.2">
      <c r="A204" s="11">
        <v>35632</v>
      </c>
      <c r="B204">
        <v>0.1</v>
      </c>
      <c r="C204">
        <v>4.3</v>
      </c>
      <c r="D204">
        <v>1.1000000000000001</v>
      </c>
      <c r="H204">
        <v>3.6</v>
      </c>
      <c r="I204">
        <v>24</v>
      </c>
      <c r="J204">
        <v>1.1000000000000001</v>
      </c>
    </row>
    <row r="205" spans="1:13" x14ac:dyDescent="0.2">
      <c r="A205" s="11">
        <v>35633</v>
      </c>
      <c r="B205">
        <v>0.1</v>
      </c>
      <c r="C205">
        <v>2</v>
      </c>
      <c r="G205">
        <v>2.4</v>
      </c>
    </row>
    <row r="206" spans="1:13" x14ac:dyDescent="0.2">
      <c r="A206" s="11">
        <v>35634</v>
      </c>
    </row>
    <row r="207" spans="1:13" x14ac:dyDescent="0.2">
      <c r="A207" s="11">
        <v>35635</v>
      </c>
      <c r="C207">
        <v>0.4</v>
      </c>
      <c r="H207">
        <v>7</v>
      </c>
    </row>
    <row r="208" spans="1:13" x14ac:dyDescent="0.2">
      <c r="A208" s="11">
        <v>35636</v>
      </c>
      <c r="C208">
        <v>1.8</v>
      </c>
      <c r="H208">
        <v>10</v>
      </c>
      <c r="I208">
        <v>0.2</v>
      </c>
      <c r="L208">
        <v>1.9</v>
      </c>
    </row>
    <row r="209" spans="1:13" x14ac:dyDescent="0.2">
      <c r="A209" s="11">
        <v>35637</v>
      </c>
      <c r="C209">
        <v>0.6</v>
      </c>
      <c r="H209">
        <v>0.3</v>
      </c>
    </row>
    <row r="210" spans="1:13" x14ac:dyDescent="0.2">
      <c r="A210" s="11">
        <v>35638</v>
      </c>
    </row>
    <row r="211" spans="1:13" x14ac:dyDescent="0.2">
      <c r="A211" s="11">
        <v>35639</v>
      </c>
      <c r="B211">
        <v>6</v>
      </c>
      <c r="G211">
        <v>1.8</v>
      </c>
    </row>
    <row r="212" spans="1:13" x14ac:dyDescent="0.2">
      <c r="A212" s="11">
        <v>35640</v>
      </c>
      <c r="B212">
        <v>6.4</v>
      </c>
      <c r="I212">
        <v>3.8</v>
      </c>
      <c r="L212">
        <v>0.1</v>
      </c>
    </row>
    <row r="213" spans="1:13" x14ac:dyDescent="0.2">
      <c r="A213" s="11">
        <v>35641</v>
      </c>
      <c r="C213">
        <v>5.3</v>
      </c>
      <c r="G213">
        <v>1.4</v>
      </c>
    </row>
    <row r="214" spans="1:13" x14ac:dyDescent="0.2">
      <c r="A214" s="11">
        <v>35642</v>
      </c>
      <c r="C214">
        <v>2.6</v>
      </c>
      <c r="G214">
        <v>34</v>
      </c>
      <c r="L214">
        <v>0.8</v>
      </c>
      <c r="M214">
        <v>1.8</v>
      </c>
    </row>
    <row r="215" spans="1:13" x14ac:dyDescent="0.2">
      <c r="A215" s="11">
        <v>35643</v>
      </c>
      <c r="E215">
        <v>0.5</v>
      </c>
      <c r="G215">
        <v>8.4</v>
      </c>
      <c r="L215">
        <v>0.7</v>
      </c>
    </row>
    <row r="216" spans="1:13" x14ac:dyDescent="0.2">
      <c r="A216" s="11">
        <v>35644</v>
      </c>
      <c r="G216">
        <v>2.4</v>
      </c>
      <c r="J216">
        <v>0.4</v>
      </c>
      <c r="L216">
        <v>0.9</v>
      </c>
    </row>
    <row r="217" spans="1:13" x14ac:dyDescent="0.2">
      <c r="A217" s="11">
        <v>35645</v>
      </c>
      <c r="E217">
        <v>1.1000000000000001</v>
      </c>
      <c r="G217">
        <v>4.4000000000000004</v>
      </c>
      <c r="L217">
        <v>5.6</v>
      </c>
      <c r="M217">
        <v>0.3</v>
      </c>
    </row>
    <row r="218" spans="1:13" x14ac:dyDescent="0.2">
      <c r="A218" s="11">
        <v>35646</v>
      </c>
      <c r="C218">
        <v>10</v>
      </c>
      <c r="E218">
        <v>0.1</v>
      </c>
      <c r="G218">
        <v>0.2</v>
      </c>
      <c r="J218">
        <v>0.4</v>
      </c>
      <c r="L218">
        <v>0.8</v>
      </c>
    </row>
    <row r="219" spans="1:13" x14ac:dyDescent="0.2">
      <c r="A219" s="11">
        <v>35647</v>
      </c>
      <c r="C219">
        <v>1.9</v>
      </c>
      <c r="J219">
        <v>0.3</v>
      </c>
    </row>
    <row r="220" spans="1:13" x14ac:dyDescent="0.2">
      <c r="A220" s="11">
        <v>35648</v>
      </c>
      <c r="D220">
        <v>0.1</v>
      </c>
      <c r="J220">
        <v>0.3</v>
      </c>
      <c r="M220">
        <v>1.4</v>
      </c>
    </row>
    <row r="221" spans="1:13" x14ac:dyDescent="0.2">
      <c r="A221" s="11">
        <v>35649</v>
      </c>
      <c r="E221">
        <v>0.3</v>
      </c>
      <c r="K221">
        <v>7</v>
      </c>
    </row>
    <row r="222" spans="1:13" x14ac:dyDescent="0.2">
      <c r="A222" s="11">
        <v>35650</v>
      </c>
      <c r="E222">
        <v>0.7</v>
      </c>
    </row>
    <row r="223" spans="1:13" x14ac:dyDescent="0.2">
      <c r="A223" s="11">
        <v>35651</v>
      </c>
      <c r="D223">
        <v>0.3</v>
      </c>
      <c r="H223">
        <v>1.2</v>
      </c>
      <c r="K223">
        <v>0.9</v>
      </c>
    </row>
    <row r="224" spans="1:13" x14ac:dyDescent="0.2">
      <c r="A224" s="11">
        <v>35652</v>
      </c>
      <c r="K224">
        <v>16</v>
      </c>
      <c r="L224">
        <v>1.6</v>
      </c>
    </row>
    <row r="225" spans="1:13" x14ac:dyDescent="0.2">
      <c r="A225" s="11">
        <v>35653</v>
      </c>
      <c r="D225">
        <v>0.4</v>
      </c>
      <c r="F225">
        <v>5.2</v>
      </c>
      <c r="I225">
        <v>3.4</v>
      </c>
      <c r="L225">
        <v>5.8</v>
      </c>
    </row>
    <row r="226" spans="1:13" x14ac:dyDescent="0.2">
      <c r="A226" s="11">
        <v>35654</v>
      </c>
      <c r="D226">
        <v>1.6</v>
      </c>
      <c r="H226">
        <v>2.4</v>
      </c>
    </row>
    <row r="227" spans="1:13" x14ac:dyDescent="0.2">
      <c r="A227" s="11">
        <v>35655</v>
      </c>
      <c r="C227">
        <v>1.9</v>
      </c>
      <c r="E227">
        <v>3.9</v>
      </c>
      <c r="G227">
        <v>3.3</v>
      </c>
      <c r="H227">
        <v>2.7</v>
      </c>
      <c r="M227">
        <v>0.5</v>
      </c>
    </row>
    <row r="228" spans="1:13" x14ac:dyDescent="0.2">
      <c r="A228" s="11">
        <v>35656</v>
      </c>
      <c r="G228">
        <v>0.9</v>
      </c>
      <c r="H228">
        <v>0.5</v>
      </c>
    </row>
    <row r="229" spans="1:13" x14ac:dyDescent="0.2">
      <c r="A229" s="11">
        <v>35657</v>
      </c>
      <c r="B229">
        <v>0.2</v>
      </c>
      <c r="I229">
        <v>0.2</v>
      </c>
      <c r="K229">
        <v>0.3</v>
      </c>
      <c r="L229">
        <v>1.1000000000000001</v>
      </c>
    </row>
    <row r="230" spans="1:13" x14ac:dyDescent="0.2">
      <c r="A230" s="11">
        <v>35658</v>
      </c>
      <c r="C230">
        <v>1.5</v>
      </c>
      <c r="F230">
        <v>0.2</v>
      </c>
      <c r="G230">
        <v>1.1000000000000001</v>
      </c>
      <c r="K230">
        <v>0.1</v>
      </c>
    </row>
    <row r="231" spans="1:13" x14ac:dyDescent="0.2">
      <c r="A231" s="11">
        <v>35659</v>
      </c>
      <c r="M231">
        <v>6</v>
      </c>
    </row>
    <row r="232" spans="1:13" x14ac:dyDescent="0.2">
      <c r="A232" s="11">
        <v>35660</v>
      </c>
      <c r="B232">
        <v>2.1</v>
      </c>
      <c r="D232">
        <v>0.1</v>
      </c>
      <c r="G232">
        <v>0.2</v>
      </c>
      <c r="M232">
        <v>6.9</v>
      </c>
    </row>
    <row r="233" spans="1:13" x14ac:dyDescent="0.2">
      <c r="A233" s="11">
        <v>35661</v>
      </c>
      <c r="B233">
        <v>1.3</v>
      </c>
      <c r="C233">
        <v>2.6</v>
      </c>
      <c r="D233">
        <v>2.1</v>
      </c>
      <c r="E233">
        <v>0.4</v>
      </c>
      <c r="G233">
        <v>0.5</v>
      </c>
      <c r="K233">
        <v>8.6999999999999993</v>
      </c>
    </row>
    <row r="234" spans="1:13" x14ac:dyDescent="0.2">
      <c r="A234" s="11">
        <v>35662</v>
      </c>
      <c r="B234">
        <v>2.6</v>
      </c>
      <c r="E234">
        <v>0.5</v>
      </c>
      <c r="H234">
        <v>1.8</v>
      </c>
      <c r="M234">
        <v>0.6</v>
      </c>
    </row>
    <row r="235" spans="1:13" x14ac:dyDescent="0.2">
      <c r="A235" s="11">
        <v>35663</v>
      </c>
      <c r="B235">
        <v>0.1</v>
      </c>
      <c r="E235">
        <v>2.4</v>
      </c>
      <c r="H235">
        <v>0.4</v>
      </c>
      <c r="I235">
        <v>0.2</v>
      </c>
      <c r="K235">
        <v>1.4</v>
      </c>
      <c r="M235">
        <v>7</v>
      </c>
    </row>
    <row r="236" spans="1:13" x14ac:dyDescent="0.2">
      <c r="A236" s="11">
        <v>35664</v>
      </c>
      <c r="B236">
        <v>0.1</v>
      </c>
    </row>
    <row r="237" spans="1:13" x14ac:dyDescent="0.2">
      <c r="A237" s="11">
        <v>35665</v>
      </c>
      <c r="E237">
        <v>1.2</v>
      </c>
      <c r="F237">
        <v>1.2</v>
      </c>
      <c r="H237">
        <v>0.8</v>
      </c>
    </row>
    <row r="238" spans="1:13" x14ac:dyDescent="0.2">
      <c r="A238" s="11">
        <v>35666</v>
      </c>
      <c r="F238">
        <v>0.3</v>
      </c>
      <c r="H238">
        <v>0.1</v>
      </c>
      <c r="I238">
        <v>0.2</v>
      </c>
      <c r="J238">
        <v>0.4</v>
      </c>
      <c r="L238">
        <v>0.8</v>
      </c>
    </row>
    <row r="239" spans="1:13" x14ac:dyDescent="0.2">
      <c r="A239" s="11">
        <v>35667</v>
      </c>
      <c r="E239">
        <v>0.6</v>
      </c>
      <c r="F239">
        <v>0.9</v>
      </c>
      <c r="K239">
        <v>0.1</v>
      </c>
      <c r="L239">
        <v>15</v>
      </c>
    </row>
    <row r="240" spans="1:13" x14ac:dyDescent="0.2">
      <c r="A240" s="11">
        <v>35668</v>
      </c>
      <c r="B240">
        <v>7.1</v>
      </c>
      <c r="L240">
        <v>12</v>
      </c>
    </row>
    <row r="241" spans="1:13" x14ac:dyDescent="0.2">
      <c r="A241" s="11">
        <v>35669</v>
      </c>
      <c r="F241">
        <v>0.5</v>
      </c>
      <c r="H241">
        <v>0.1</v>
      </c>
      <c r="I241">
        <v>22</v>
      </c>
      <c r="L241">
        <v>0.1</v>
      </c>
    </row>
    <row r="242" spans="1:13" x14ac:dyDescent="0.2">
      <c r="A242" s="11">
        <v>35670</v>
      </c>
      <c r="F242">
        <v>3.1</v>
      </c>
      <c r="I242">
        <v>13</v>
      </c>
      <c r="J242">
        <v>0.2</v>
      </c>
      <c r="K242">
        <v>4.2</v>
      </c>
      <c r="L242">
        <v>0.6</v>
      </c>
    </row>
    <row r="243" spans="1:13" x14ac:dyDescent="0.2">
      <c r="A243" s="11">
        <v>35671</v>
      </c>
      <c r="B243">
        <v>0.8</v>
      </c>
      <c r="E243">
        <v>0.3</v>
      </c>
    </row>
    <row r="244" spans="1:13" x14ac:dyDescent="0.2">
      <c r="A244" s="11">
        <v>35672</v>
      </c>
      <c r="B244">
        <v>0.3</v>
      </c>
      <c r="H244">
        <v>38</v>
      </c>
      <c r="I244">
        <v>1</v>
      </c>
      <c r="K244">
        <v>0.2</v>
      </c>
      <c r="L244">
        <v>5.3</v>
      </c>
    </row>
    <row r="245" spans="1:13" x14ac:dyDescent="0.2">
      <c r="A245" s="11">
        <v>35673</v>
      </c>
      <c r="F245">
        <v>0.1</v>
      </c>
      <c r="G245">
        <v>0.6</v>
      </c>
      <c r="H245">
        <v>15</v>
      </c>
      <c r="I245">
        <v>0.1</v>
      </c>
    </row>
    <row r="246" spans="1:13" x14ac:dyDescent="0.2">
      <c r="A246" s="11">
        <v>35674</v>
      </c>
      <c r="C246">
        <v>1</v>
      </c>
      <c r="E246">
        <v>4.5</v>
      </c>
      <c r="G246">
        <v>0.8</v>
      </c>
      <c r="H246">
        <v>1.3</v>
      </c>
      <c r="I246">
        <v>1.9</v>
      </c>
      <c r="J246">
        <v>1.4</v>
      </c>
    </row>
    <row r="247" spans="1:13" x14ac:dyDescent="0.2">
      <c r="A247" s="11">
        <v>35675</v>
      </c>
      <c r="G247">
        <v>0.6</v>
      </c>
      <c r="H247">
        <v>3.3</v>
      </c>
      <c r="M247">
        <v>0.3</v>
      </c>
    </row>
    <row r="248" spans="1:13" x14ac:dyDescent="0.2">
      <c r="A248" s="11">
        <v>35676</v>
      </c>
      <c r="C248">
        <v>1.3</v>
      </c>
      <c r="D248">
        <v>0.3</v>
      </c>
      <c r="E248">
        <v>0.2</v>
      </c>
      <c r="G248">
        <v>0.3</v>
      </c>
      <c r="H248">
        <v>27</v>
      </c>
      <c r="I248">
        <v>4</v>
      </c>
      <c r="K248">
        <v>1</v>
      </c>
    </row>
    <row r="249" spans="1:13" x14ac:dyDescent="0.2">
      <c r="A249" s="11">
        <v>35677</v>
      </c>
      <c r="B249">
        <v>0.5</v>
      </c>
      <c r="C249">
        <v>1.4</v>
      </c>
      <c r="D249">
        <v>4.3</v>
      </c>
      <c r="F249">
        <v>17</v>
      </c>
      <c r="H249">
        <v>6.2</v>
      </c>
      <c r="K249">
        <v>0.8</v>
      </c>
    </row>
    <row r="250" spans="1:13" x14ac:dyDescent="0.2">
      <c r="A250" s="11">
        <v>35678</v>
      </c>
      <c r="C250">
        <v>0.1</v>
      </c>
      <c r="F250">
        <v>4.4000000000000004</v>
      </c>
      <c r="H250">
        <v>0.2</v>
      </c>
      <c r="K250">
        <v>0.1</v>
      </c>
    </row>
    <row r="251" spans="1:13" x14ac:dyDescent="0.2">
      <c r="A251" s="11">
        <v>35679</v>
      </c>
      <c r="G251">
        <v>1.3</v>
      </c>
    </row>
    <row r="252" spans="1:13" x14ac:dyDescent="0.2">
      <c r="A252" s="11">
        <v>35680</v>
      </c>
      <c r="B252">
        <v>16</v>
      </c>
      <c r="E252">
        <v>2.8</v>
      </c>
      <c r="G252">
        <v>8.9</v>
      </c>
      <c r="H252">
        <v>0.2</v>
      </c>
      <c r="L252">
        <v>3.6</v>
      </c>
    </row>
    <row r="253" spans="1:13" x14ac:dyDescent="0.2">
      <c r="A253" s="11">
        <v>35681</v>
      </c>
      <c r="C253">
        <v>0.5</v>
      </c>
      <c r="G253">
        <v>3.1</v>
      </c>
      <c r="H253">
        <v>0.3</v>
      </c>
      <c r="I253">
        <v>0.2</v>
      </c>
      <c r="L253">
        <v>0.6</v>
      </c>
    </row>
    <row r="254" spans="1:13" x14ac:dyDescent="0.2">
      <c r="A254" s="11">
        <v>35682</v>
      </c>
      <c r="G254">
        <v>1.3</v>
      </c>
      <c r="K254">
        <v>0.2</v>
      </c>
    </row>
    <row r="255" spans="1:13" x14ac:dyDescent="0.2">
      <c r="A255" s="11">
        <v>35683</v>
      </c>
      <c r="D255">
        <v>0.5</v>
      </c>
      <c r="E255">
        <v>27</v>
      </c>
      <c r="I255">
        <v>1.6</v>
      </c>
      <c r="M255">
        <v>0.3</v>
      </c>
    </row>
    <row r="256" spans="1:13" x14ac:dyDescent="0.2">
      <c r="A256" s="11">
        <v>35684</v>
      </c>
      <c r="B256">
        <v>12</v>
      </c>
      <c r="D256">
        <v>0.3</v>
      </c>
      <c r="E256">
        <v>0.4</v>
      </c>
      <c r="G256">
        <v>1.6</v>
      </c>
      <c r="H256">
        <v>0.2</v>
      </c>
      <c r="K256">
        <v>1.2</v>
      </c>
      <c r="L256">
        <v>0.3</v>
      </c>
    </row>
    <row r="257" spans="1:13" x14ac:dyDescent="0.2">
      <c r="A257" s="11">
        <v>35685</v>
      </c>
      <c r="G257">
        <v>0.3</v>
      </c>
      <c r="K257">
        <v>9.5</v>
      </c>
      <c r="L257">
        <v>2.4</v>
      </c>
    </row>
    <row r="258" spans="1:13" x14ac:dyDescent="0.2">
      <c r="A258" s="11">
        <v>35686</v>
      </c>
      <c r="F258">
        <v>1.1000000000000001</v>
      </c>
    </row>
    <row r="259" spans="1:13" x14ac:dyDescent="0.2">
      <c r="A259" s="11">
        <v>35687</v>
      </c>
      <c r="F259">
        <v>0.5</v>
      </c>
      <c r="H259">
        <v>0.2</v>
      </c>
    </row>
    <row r="260" spans="1:13" x14ac:dyDescent="0.2">
      <c r="A260" s="11">
        <v>35688</v>
      </c>
      <c r="G260">
        <v>1.6</v>
      </c>
      <c r="H260">
        <v>0.1</v>
      </c>
    </row>
    <row r="261" spans="1:13" x14ac:dyDescent="0.2">
      <c r="A261" s="11">
        <v>35689</v>
      </c>
      <c r="D261">
        <v>8.5</v>
      </c>
      <c r="I261">
        <v>4.0999999999999996</v>
      </c>
      <c r="K261">
        <v>13</v>
      </c>
    </row>
    <row r="262" spans="1:13" x14ac:dyDescent="0.2">
      <c r="A262" s="11">
        <v>35690</v>
      </c>
      <c r="D262">
        <v>0.3</v>
      </c>
      <c r="E262">
        <v>0.2</v>
      </c>
      <c r="G262">
        <v>0.2</v>
      </c>
      <c r="H262">
        <v>43</v>
      </c>
      <c r="I262">
        <v>3.9</v>
      </c>
      <c r="K262">
        <v>5.2</v>
      </c>
    </row>
    <row r="263" spans="1:13" x14ac:dyDescent="0.2">
      <c r="A263" s="11">
        <v>35691</v>
      </c>
      <c r="E263">
        <v>2.4</v>
      </c>
      <c r="I263">
        <v>1.9</v>
      </c>
      <c r="M263">
        <v>1.2</v>
      </c>
    </row>
    <row r="264" spans="1:13" x14ac:dyDescent="0.2">
      <c r="A264" s="11">
        <v>35692</v>
      </c>
      <c r="K264">
        <v>9.6999999999999993</v>
      </c>
      <c r="L264">
        <v>6.3</v>
      </c>
      <c r="M264">
        <v>8.6</v>
      </c>
    </row>
    <row r="265" spans="1:13" x14ac:dyDescent="0.2">
      <c r="A265" s="11">
        <v>35693</v>
      </c>
      <c r="E265">
        <v>39</v>
      </c>
      <c r="L265">
        <v>9.3000000000000007</v>
      </c>
      <c r="M265">
        <v>2.4</v>
      </c>
    </row>
    <row r="266" spans="1:13" x14ac:dyDescent="0.2">
      <c r="A266" s="11">
        <v>35694</v>
      </c>
      <c r="B266">
        <v>3.8</v>
      </c>
      <c r="H266">
        <v>0.6</v>
      </c>
      <c r="I266">
        <v>1.2</v>
      </c>
      <c r="J266">
        <v>0.2</v>
      </c>
      <c r="K266">
        <v>19</v>
      </c>
      <c r="M266">
        <v>1.2</v>
      </c>
    </row>
    <row r="267" spans="1:13" x14ac:dyDescent="0.2">
      <c r="A267" s="11">
        <v>35695</v>
      </c>
      <c r="C267">
        <v>0.5</v>
      </c>
      <c r="E267">
        <v>6.4</v>
      </c>
      <c r="F267">
        <v>32</v>
      </c>
      <c r="G267">
        <v>0.9</v>
      </c>
      <c r="H267">
        <v>3.2</v>
      </c>
      <c r="I267">
        <v>1.4</v>
      </c>
      <c r="K267">
        <v>6.2</v>
      </c>
    </row>
    <row r="268" spans="1:13" x14ac:dyDescent="0.2">
      <c r="A268" s="11">
        <v>35696</v>
      </c>
      <c r="B268">
        <v>0.2</v>
      </c>
      <c r="E268">
        <v>1.4</v>
      </c>
      <c r="F268">
        <v>0.4</v>
      </c>
      <c r="H268">
        <v>0.4</v>
      </c>
      <c r="J268">
        <v>0.2</v>
      </c>
      <c r="K268">
        <v>1.5</v>
      </c>
      <c r="M268">
        <v>1.8</v>
      </c>
    </row>
    <row r="269" spans="1:13" x14ac:dyDescent="0.2">
      <c r="A269" s="11">
        <v>35697</v>
      </c>
      <c r="B269">
        <v>6.6</v>
      </c>
      <c r="I269">
        <v>0.3</v>
      </c>
      <c r="J269">
        <v>2.6</v>
      </c>
      <c r="K269">
        <v>0.1</v>
      </c>
      <c r="M269">
        <v>0.3</v>
      </c>
    </row>
    <row r="270" spans="1:13" x14ac:dyDescent="0.2">
      <c r="A270" s="11">
        <v>35698</v>
      </c>
      <c r="B270">
        <v>2.4</v>
      </c>
      <c r="E270">
        <v>1.8</v>
      </c>
      <c r="F270">
        <v>9.1999999999999993</v>
      </c>
      <c r="L270">
        <v>23</v>
      </c>
      <c r="M270">
        <v>0.7</v>
      </c>
    </row>
    <row r="271" spans="1:13" x14ac:dyDescent="0.2">
      <c r="A271" s="11">
        <v>35699</v>
      </c>
      <c r="E271">
        <v>0.3</v>
      </c>
      <c r="I271">
        <v>1.8</v>
      </c>
      <c r="K271">
        <v>0.2</v>
      </c>
      <c r="M271">
        <v>0.6</v>
      </c>
    </row>
    <row r="272" spans="1:13" x14ac:dyDescent="0.2">
      <c r="A272" s="11">
        <v>35700</v>
      </c>
      <c r="B272">
        <v>0.6</v>
      </c>
      <c r="H272">
        <v>1</v>
      </c>
      <c r="I272">
        <v>1.4</v>
      </c>
    </row>
    <row r="273" spans="1:13" x14ac:dyDescent="0.2">
      <c r="A273" s="11">
        <v>35701</v>
      </c>
      <c r="C273">
        <v>1.5</v>
      </c>
      <c r="E273">
        <v>1.2</v>
      </c>
      <c r="F273">
        <v>2.5</v>
      </c>
      <c r="M273">
        <v>6.4</v>
      </c>
    </row>
    <row r="274" spans="1:13" x14ac:dyDescent="0.2">
      <c r="A274" s="11">
        <v>35702</v>
      </c>
      <c r="D274">
        <v>1.1000000000000001</v>
      </c>
      <c r="E274">
        <v>38</v>
      </c>
      <c r="F274">
        <v>1.1000000000000001</v>
      </c>
      <c r="G274">
        <v>0.5</v>
      </c>
      <c r="L274">
        <v>0.9</v>
      </c>
    </row>
    <row r="275" spans="1:13" x14ac:dyDescent="0.2">
      <c r="A275" s="11">
        <v>35703</v>
      </c>
      <c r="B275">
        <v>3.4</v>
      </c>
      <c r="E275">
        <v>44.2</v>
      </c>
      <c r="G275">
        <v>28</v>
      </c>
      <c r="I275">
        <v>2.2999999999999998</v>
      </c>
      <c r="L275">
        <v>4.0999999999999996</v>
      </c>
      <c r="M275">
        <v>1.3</v>
      </c>
    </row>
    <row r="276" spans="1:13" x14ac:dyDescent="0.2">
      <c r="A276" s="11">
        <v>35704</v>
      </c>
      <c r="D276">
        <v>19</v>
      </c>
      <c r="F276">
        <v>1.4</v>
      </c>
      <c r="G276">
        <v>28</v>
      </c>
    </row>
    <row r="277" spans="1:13" x14ac:dyDescent="0.2">
      <c r="A277" s="11">
        <v>35705</v>
      </c>
      <c r="D277">
        <v>1.3</v>
      </c>
      <c r="E277">
        <v>1.2</v>
      </c>
      <c r="F277">
        <v>2.2999999999999998</v>
      </c>
      <c r="G277">
        <v>0.2</v>
      </c>
      <c r="K277">
        <v>0.6</v>
      </c>
    </row>
    <row r="278" spans="1:13" x14ac:dyDescent="0.2">
      <c r="A278" s="11">
        <v>35706</v>
      </c>
      <c r="E278">
        <v>34</v>
      </c>
      <c r="H278">
        <v>0.7</v>
      </c>
      <c r="K278">
        <v>14</v>
      </c>
    </row>
    <row r="279" spans="1:13" x14ac:dyDescent="0.2">
      <c r="A279" s="11">
        <v>35707</v>
      </c>
      <c r="D279">
        <v>2.4</v>
      </c>
      <c r="E279">
        <v>12</v>
      </c>
      <c r="F279">
        <v>0.5</v>
      </c>
      <c r="G279">
        <v>2.2000000000000002</v>
      </c>
      <c r="H279">
        <v>4.0999999999999996</v>
      </c>
      <c r="J279">
        <v>8.3000000000000007</v>
      </c>
      <c r="K279">
        <v>1.7</v>
      </c>
      <c r="L279">
        <v>2.4</v>
      </c>
      <c r="M279">
        <v>7.6</v>
      </c>
    </row>
    <row r="280" spans="1:13" x14ac:dyDescent="0.2">
      <c r="A280" s="11">
        <v>35708</v>
      </c>
      <c r="H280">
        <v>2.6</v>
      </c>
      <c r="L280">
        <v>5</v>
      </c>
      <c r="M280">
        <v>11</v>
      </c>
    </row>
    <row r="281" spans="1:13" x14ac:dyDescent="0.2">
      <c r="A281" s="11">
        <v>35709</v>
      </c>
      <c r="C281">
        <v>1</v>
      </c>
      <c r="F281">
        <v>6.2</v>
      </c>
      <c r="H281">
        <v>56</v>
      </c>
      <c r="K281">
        <v>25</v>
      </c>
      <c r="M281">
        <v>31</v>
      </c>
    </row>
    <row r="282" spans="1:13" x14ac:dyDescent="0.2">
      <c r="A282" s="11">
        <v>35710</v>
      </c>
      <c r="F282">
        <v>0.6</v>
      </c>
      <c r="G282">
        <v>0.1</v>
      </c>
      <c r="H282">
        <v>23</v>
      </c>
      <c r="M282">
        <v>0.1</v>
      </c>
    </row>
    <row r="283" spans="1:13" x14ac:dyDescent="0.2">
      <c r="A283" s="11">
        <v>35711</v>
      </c>
      <c r="C283">
        <v>0.7</v>
      </c>
      <c r="D283">
        <v>0.5</v>
      </c>
      <c r="F283">
        <v>5.7</v>
      </c>
      <c r="H283">
        <v>1.9</v>
      </c>
      <c r="I283">
        <v>1.5</v>
      </c>
    </row>
    <row r="284" spans="1:13" x14ac:dyDescent="0.2">
      <c r="A284" s="11">
        <v>35712</v>
      </c>
      <c r="C284">
        <v>1.7</v>
      </c>
      <c r="E284">
        <v>8.3000000000000007</v>
      </c>
      <c r="F284">
        <v>0.2</v>
      </c>
      <c r="I284">
        <v>0.4</v>
      </c>
      <c r="K284">
        <v>9.6</v>
      </c>
    </row>
    <row r="285" spans="1:13" x14ac:dyDescent="0.2">
      <c r="A285" s="11">
        <v>35713</v>
      </c>
      <c r="B285">
        <v>1.6</v>
      </c>
      <c r="C285">
        <v>19</v>
      </c>
      <c r="D285">
        <v>2</v>
      </c>
      <c r="G285">
        <v>30</v>
      </c>
      <c r="I285">
        <v>3.8</v>
      </c>
    </row>
    <row r="286" spans="1:13" x14ac:dyDescent="0.2">
      <c r="A286" s="11">
        <v>35714</v>
      </c>
      <c r="C286">
        <v>3.7</v>
      </c>
      <c r="D286">
        <v>1.7</v>
      </c>
      <c r="G286">
        <v>41</v>
      </c>
      <c r="K286">
        <v>0.4</v>
      </c>
      <c r="M286">
        <v>0.9</v>
      </c>
    </row>
    <row r="287" spans="1:13" x14ac:dyDescent="0.2">
      <c r="A287" s="11">
        <v>35715</v>
      </c>
      <c r="C287">
        <v>0.5</v>
      </c>
      <c r="D287">
        <v>4.3</v>
      </c>
      <c r="E287">
        <v>16</v>
      </c>
      <c r="H287">
        <v>41</v>
      </c>
      <c r="L287">
        <v>20</v>
      </c>
    </row>
    <row r="288" spans="1:13" x14ac:dyDescent="0.2">
      <c r="A288" s="11">
        <v>35716</v>
      </c>
      <c r="C288">
        <v>1.5</v>
      </c>
      <c r="D288">
        <v>81</v>
      </c>
      <c r="E288">
        <v>8.9</v>
      </c>
      <c r="K288">
        <v>3.3</v>
      </c>
    </row>
    <row r="289" spans="1:13" x14ac:dyDescent="0.2">
      <c r="A289" s="11">
        <v>35717</v>
      </c>
      <c r="E289">
        <v>0.2</v>
      </c>
      <c r="F289">
        <v>0.3</v>
      </c>
      <c r="L289">
        <v>0.6</v>
      </c>
    </row>
    <row r="290" spans="1:13" x14ac:dyDescent="0.2">
      <c r="A290" s="11">
        <v>35718</v>
      </c>
      <c r="C290">
        <v>0.5</v>
      </c>
      <c r="D290">
        <v>3.6</v>
      </c>
      <c r="E290">
        <v>6.2</v>
      </c>
      <c r="M290">
        <v>2.4</v>
      </c>
    </row>
    <row r="291" spans="1:13" x14ac:dyDescent="0.2">
      <c r="A291" s="11">
        <v>35719</v>
      </c>
      <c r="B291">
        <v>22</v>
      </c>
      <c r="D291">
        <v>7.3</v>
      </c>
      <c r="E291">
        <v>1.6</v>
      </c>
      <c r="H291">
        <v>0.2</v>
      </c>
      <c r="K291">
        <v>0.7</v>
      </c>
    </row>
    <row r="292" spans="1:13" x14ac:dyDescent="0.2">
      <c r="A292" s="11">
        <v>35720</v>
      </c>
      <c r="G292">
        <v>27</v>
      </c>
      <c r="H292">
        <v>25</v>
      </c>
      <c r="K292">
        <v>0.1</v>
      </c>
      <c r="L292">
        <v>7.4</v>
      </c>
    </row>
    <row r="293" spans="1:13" x14ac:dyDescent="0.2">
      <c r="A293" s="11">
        <v>35721</v>
      </c>
      <c r="D293">
        <v>3.9</v>
      </c>
      <c r="F293">
        <v>4.8</v>
      </c>
      <c r="G293">
        <v>16</v>
      </c>
      <c r="H293">
        <v>18</v>
      </c>
      <c r="K293">
        <v>1.2</v>
      </c>
      <c r="M293">
        <v>61</v>
      </c>
    </row>
    <row r="294" spans="1:13" x14ac:dyDescent="0.2">
      <c r="A294" s="11">
        <v>35722</v>
      </c>
      <c r="B294">
        <v>0.3</v>
      </c>
      <c r="F294">
        <v>36.9</v>
      </c>
      <c r="K294">
        <v>4.7</v>
      </c>
    </row>
    <row r="295" spans="1:13" x14ac:dyDescent="0.2">
      <c r="A295" s="11">
        <v>35723</v>
      </c>
      <c r="D295">
        <v>4.7</v>
      </c>
      <c r="E295">
        <v>0.2</v>
      </c>
      <c r="F295">
        <v>35</v>
      </c>
      <c r="I295">
        <v>47</v>
      </c>
    </row>
    <row r="296" spans="1:13" x14ac:dyDescent="0.2">
      <c r="A296" s="11">
        <v>35724</v>
      </c>
      <c r="B296">
        <v>6.9</v>
      </c>
      <c r="G296">
        <v>0.6</v>
      </c>
      <c r="J296">
        <v>0.1</v>
      </c>
      <c r="L296">
        <v>3.3</v>
      </c>
      <c r="M296">
        <v>2</v>
      </c>
    </row>
    <row r="297" spans="1:13" x14ac:dyDescent="0.2">
      <c r="A297" s="11">
        <v>35725</v>
      </c>
      <c r="B297">
        <v>1.6</v>
      </c>
      <c r="G297">
        <v>28</v>
      </c>
      <c r="H297">
        <v>32</v>
      </c>
      <c r="M297">
        <v>34</v>
      </c>
    </row>
    <row r="298" spans="1:13" x14ac:dyDescent="0.2">
      <c r="A298" s="11">
        <v>35726</v>
      </c>
      <c r="B298">
        <v>0.6</v>
      </c>
      <c r="C298">
        <v>2.5</v>
      </c>
      <c r="F298">
        <v>7.2</v>
      </c>
      <c r="H298">
        <v>2.2000000000000002</v>
      </c>
      <c r="L298">
        <v>36</v>
      </c>
      <c r="M298">
        <v>2.4</v>
      </c>
    </row>
    <row r="299" spans="1:13" x14ac:dyDescent="0.2">
      <c r="A299" s="11">
        <v>35727</v>
      </c>
      <c r="B299">
        <v>1</v>
      </c>
      <c r="E299">
        <v>3.7</v>
      </c>
      <c r="I299">
        <v>6.9</v>
      </c>
      <c r="L299">
        <v>18</v>
      </c>
      <c r="M299">
        <v>2.7</v>
      </c>
    </row>
    <row r="300" spans="1:13" x14ac:dyDescent="0.2">
      <c r="A300" s="11">
        <v>35728</v>
      </c>
      <c r="D300">
        <v>7.2</v>
      </c>
      <c r="H300">
        <v>0.6</v>
      </c>
      <c r="K300">
        <v>1.6</v>
      </c>
      <c r="L300">
        <v>2.5</v>
      </c>
      <c r="M300">
        <v>7.9</v>
      </c>
    </row>
    <row r="301" spans="1:13" x14ac:dyDescent="0.2">
      <c r="A301" s="11">
        <v>35729</v>
      </c>
      <c r="C301">
        <v>0.9</v>
      </c>
      <c r="G301">
        <v>1</v>
      </c>
      <c r="H301">
        <v>3</v>
      </c>
      <c r="I301">
        <v>0.8</v>
      </c>
      <c r="M301">
        <v>21</v>
      </c>
    </row>
    <row r="302" spans="1:13" x14ac:dyDescent="0.2">
      <c r="A302" s="11">
        <v>35730</v>
      </c>
      <c r="B302">
        <v>3</v>
      </c>
      <c r="F302">
        <v>1.1000000000000001</v>
      </c>
      <c r="H302">
        <v>0.2</v>
      </c>
    </row>
    <row r="303" spans="1:13" x14ac:dyDescent="0.2">
      <c r="A303" s="11">
        <v>35731</v>
      </c>
      <c r="C303">
        <v>6.4</v>
      </c>
      <c r="D303">
        <v>11</v>
      </c>
      <c r="E303">
        <v>15</v>
      </c>
      <c r="G303">
        <v>8.1999999999999993</v>
      </c>
      <c r="J303">
        <v>1.6</v>
      </c>
    </row>
    <row r="304" spans="1:13" x14ac:dyDescent="0.2">
      <c r="A304" s="11">
        <v>35732</v>
      </c>
      <c r="B304">
        <v>1.3</v>
      </c>
      <c r="E304">
        <v>53</v>
      </c>
      <c r="I304">
        <v>2.5</v>
      </c>
    </row>
    <row r="305" spans="1:13" x14ac:dyDescent="0.2">
      <c r="A305" s="11">
        <v>35733</v>
      </c>
      <c r="F305">
        <v>29</v>
      </c>
      <c r="M305">
        <v>0.3</v>
      </c>
    </row>
    <row r="306" spans="1:13" x14ac:dyDescent="0.2">
      <c r="A306" s="11">
        <v>35734</v>
      </c>
      <c r="F306">
        <v>14</v>
      </c>
      <c r="G306">
        <v>1.1000000000000001</v>
      </c>
      <c r="H306">
        <v>3.2</v>
      </c>
      <c r="M306" s="13" t="s">
        <v>2</v>
      </c>
    </row>
    <row r="307" spans="1:13" x14ac:dyDescent="0.2">
      <c r="A307" s="11">
        <v>35735</v>
      </c>
      <c r="C307">
        <v>1.4</v>
      </c>
      <c r="F307">
        <v>2.1</v>
      </c>
      <c r="K307">
        <v>1.2</v>
      </c>
      <c r="M307" s="13" t="s">
        <v>1</v>
      </c>
    </row>
    <row r="308" spans="1:13" x14ac:dyDescent="0.2">
      <c r="A308" s="11">
        <v>35736</v>
      </c>
      <c r="F308">
        <v>0.4</v>
      </c>
      <c r="H308">
        <v>1.9</v>
      </c>
      <c r="M308" s="13" t="s">
        <v>2</v>
      </c>
    </row>
    <row r="309" spans="1:13" x14ac:dyDescent="0.2">
      <c r="A309" s="11">
        <v>35737</v>
      </c>
      <c r="C309">
        <v>0.3</v>
      </c>
      <c r="F309">
        <v>31</v>
      </c>
      <c r="H309">
        <v>0.5</v>
      </c>
      <c r="M309" s="13" t="s">
        <v>1</v>
      </c>
    </row>
    <row r="310" spans="1:13" x14ac:dyDescent="0.2">
      <c r="A310" s="11">
        <v>35738</v>
      </c>
      <c r="K310">
        <v>3.4</v>
      </c>
      <c r="M310" s="13" t="s">
        <v>2</v>
      </c>
    </row>
    <row r="311" spans="1:13" x14ac:dyDescent="0.2">
      <c r="A311" s="11">
        <v>35739</v>
      </c>
      <c r="M311" s="13" t="s">
        <v>1</v>
      </c>
    </row>
    <row r="312" spans="1:13" x14ac:dyDescent="0.2">
      <c r="A312" s="11">
        <v>35740</v>
      </c>
      <c r="D312">
        <v>2.8</v>
      </c>
      <c r="K312">
        <v>6.6</v>
      </c>
      <c r="M312" s="13" t="s">
        <v>2</v>
      </c>
    </row>
    <row r="313" spans="1:13" x14ac:dyDescent="0.2">
      <c r="A313" s="11">
        <v>35741</v>
      </c>
      <c r="B313">
        <v>0.4</v>
      </c>
      <c r="I313">
        <v>30</v>
      </c>
      <c r="M313" s="13" t="s">
        <v>1</v>
      </c>
    </row>
    <row r="314" spans="1:13" x14ac:dyDescent="0.2">
      <c r="A314" s="11">
        <v>35742</v>
      </c>
      <c r="B314">
        <v>6.3</v>
      </c>
      <c r="C314">
        <v>2.9</v>
      </c>
      <c r="D314">
        <v>23</v>
      </c>
      <c r="H314">
        <v>1.7</v>
      </c>
      <c r="M314" s="13" t="s">
        <v>2</v>
      </c>
    </row>
    <row r="315" spans="1:13" x14ac:dyDescent="0.2">
      <c r="A315" s="11">
        <v>35743</v>
      </c>
      <c r="C315">
        <v>8.8000000000000007</v>
      </c>
      <c r="E315">
        <v>1.4</v>
      </c>
      <c r="F315">
        <v>0.1</v>
      </c>
      <c r="H315">
        <v>1.2</v>
      </c>
      <c r="I315">
        <v>32</v>
      </c>
      <c r="M315" s="13" t="s">
        <v>1</v>
      </c>
    </row>
    <row r="316" spans="1:13" x14ac:dyDescent="0.2">
      <c r="A316" s="11">
        <v>35744</v>
      </c>
      <c r="B316">
        <v>4.5999999999999996</v>
      </c>
      <c r="E316">
        <v>0.2</v>
      </c>
      <c r="F316">
        <v>0.2</v>
      </c>
      <c r="H316">
        <v>0.4</v>
      </c>
      <c r="M316" s="13" t="s">
        <v>2</v>
      </c>
    </row>
    <row r="317" spans="1:13" x14ac:dyDescent="0.2">
      <c r="A317" s="11">
        <v>35745</v>
      </c>
      <c r="G317">
        <v>32</v>
      </c>
      <c r="J317">
        <v>6.2</v>
      </c>
      <c r="K317">
        <v>30</v>
      </c>
      <c r="L317">
        <v>1.9</v>
      </c>
      <c r="M317" s="13" t="s">
        <v>1</v>
      </c>
    </row>
    <row r="318" spans="1:13" x14ac:dyDescent="0.2">
      <c r="A318" s="11">
        <v>35746</v>
      </c>
      <c r="B318">
        <v>0.2</v>
      </c>
      <c r="I318">
        <v>6.3</v>
      </c>
      <c r="K318">
        <v>7.8</v>
      </c>
      <c r="M318" s="13" t="s">
        <v>2</v>
      </c>
    </row>
    <row r="319" spans="1:13" x14ac:dyDescent="0.2">
      <c r="A319" s="11">
        <v>35747</v>
      </c>
      <c r="B319">
        <v>15.2</v>
      </c>
      <c r="D319">
        <v>8.1999999999999993</v>
      </c>
      <c r="J319">
        <v>0.2</v>
      </c>
      <c r="M319" s="13" t="s">
        <v>1</v>
      </c>
    </row>
    <row r="320" spans="1:13" x14ac:dyDescent="0.2">
      <c r="A320" s="11">
        <v>35748</v>
      </c>
      <c r="E320">
        <v>2.4</v>
      </c>
      <c r="F320">
        <v>12</v>
      </c>
      <c r="H320">
        <v>17</v>
      </c>
      <c r="M320" s="13" t="s">
        <v>2</v>
      </c>
    </row>
    <row r="321" spans="1:13" x14ac:dyDescent="0.2">
      <c r="A321" s="11">
        <v>35749</v>
      </c>
      <c r="C321">
        <v>0.3</v>
      </c>
      <c r="M321" s="13" t="s">
        <v>1</v>
      </c>
    </row>
    <row r="322" spans="1:13" x14ac:dyDescent="0.2">
      <c r="A322" s="11">
        <v>35750</v>
      </c>
      <c r="E322">
        <v>6.2</v>
      </c>
      <c r="K322">
        <v>20</v>
      </c>
      <c r="M322" s="13" t="s">
        <v>2</v>
      </c>
    </row>
    <row r="323" spans="1:13" x14ac:dyDescent="0.2">
      <c r="A323" s="11">
        <v>35751</v>
      </c>
      <c r="I323">
        <v>92</v>
      </c>
      <c r="K323">
        <v>5.0999999999999996</v>
      </c>
      <c r="M323" s="13" t="s">
        <v>1</v>
      </c>
    </row>
    <row r="324" spans="1:13" x14ac:dyDescent="0.2">
      <c r="A324" s="11">
        <v>35752</v>
      </c>
      <c r="B324">
        <v>9.6</v>
      </c>
      <c r="M324" s="13" t="s">
        <v>2</v>
      </c>
    </row>
    <row r="325" spans="1:13" x14ac:dyDescent="0.2">
      <c r="A325" s="11">
        <v>35753</v>
      </c>
      <c r="K325">
        <v>13</v>
      </c>
      <c r="M325" s="13" t="s">
        <v>1</v>
      </c>
    </row>
    <row r="326" spans="1:13" x14ac:dyDescent="0.2">
      <c r="A326" s="11">
        <v>35754</v>
      </c>
      <c r="K326">
        <v>0.1</v>
      </c>
      <c r="M326" s="13" t="s">
        <v>2</v>
      </c>
    </row>
    <row r="327" spans="1:13" x14ac:dyDescent="0.2">
      <c r="A327" s="11">
        <v>35755</v>
      </c>
      <c r="B327">
        <v>0.2</v>
      </c>
      <c r="M327" s="13" t="s">
        <v>1</v>
      </c>
    </row>
    <row r="328" spans="1:13" x14ac:dyDescent="0.2">
      <c r="A328" s="11">
        <v>35756</v>
      </c>
      <c r="C328">
        <v>7.1</v>
      </c>
      <c r="D328">
        <v>6.1</v>
      </c>
      <c r="J328">
        <v>4.9000000000000004</v>
      </c>
      <c r="L328">
        <v>0.4</v>
      </c>
      <c r="M328" s="13" t="s">
        <v>2</v>
      </c>
    </row>
    <row r="329" spans="1:13" x14ac:dyDescent="0.2">
      <c r="A329" s="11">
        <v>35757</v>
      </c>
      <c r="E329">
        <v>35</v>
      </c>
      <c r="G329">
        <v>0.1</v>
      </c>
      <c r="M329" s="13" t="s">
        <v>1</v>
      </c>
    </row>
    <row r="330" spans="1:13" x14ac:dyDescent="0.2">
      <c r="A330" s="11">
        <v>35758</v>
      </c>
      <c r="M330" s="13" t="s">
        <v>2</v>
      </c>
    </row>
    <row r="331" spans="1:13" x14ac:dyDescent="0.2">
      <c r="A331" s="11">
        <v>35759</v>
      </c>
      <c r="J331">
        <v>0.3</v>
      </c>
      <c r="M331" s="13" t="s">
        <v>1</v>
      </c>
    </row>
    <row r="332" spans="1:13" x14ac:dyDescent="0.2">
      <c r="A332" s="11">
        <v>35760</v>
      </c>
      <c r="J332">
        <v>0.3</v>
      </c>
      <c r="K332">
        <v>30</v>
      </c>
      <c r="M332" s="13" t="s">
        <v>2</v>
      </c>
    </row>
    <row r="333" spans="1:13" x14ac:dyDescent="0.2">
      <c r="A333" s="11">
        <v>35761</v>
      </c>
      <c r="C333">
        <v>5.2</v>
      </c>
      <c r="M333" s="13" t="s">
        <v>1</v>
      </c>
    </row>
    <row r="334" spans="1:13" x14ac:dyDescent="0.2">
      <c r="A334" s="11">
        <v>35762</v>
      </c>
      <c r="M334" s="13" t="s">
        <v>2</v>
      </c>
    </row>
    <row r="335" spans="1:13" x14ac:dyDescent="0.2">
      <c r="A335" s="11">
        <v>35763</v>
      </c>
      <c r="C335">
        <v>20.6</v>
      </c>
      <c r="G335">
        <v>22</v>
      </c>
      <c r="M335" s="13" t="s">
        <v>1</v>
      </c>
    </row>
    <row r="336" spans="1:13" x14ac:dyDescent="0.2">
      <c r="A336" s="11">
        <v>35764</v>
      </c>
      <c r="B336">
        <v>2.2000000000000002</v>
      </c>
      <c r="C336">
        <v>0.2</v>
      </c>
      <c r="M336" s="13" t="s">
        <v>2</v>
      </c>
    </row>
    <row r="337" spans="1:13" x14ac:dyDescent="0.2">
      <c r="A337" s="11">
        <v>35765</v>
      </c>
      <c r="D337">
        <v>2.5</v>
      </c>
      <c r="M337" s="13" t="s">
        <v>1</v>
      </c>
    </row>
    <row r="338" spans="1:13" x14ac:dyDescent="0.2">
      <c r="A338" s="11">
        <v>35766</v>
      </c>
      <c r="I338">
        <v>14</v>
      </c>
      <c r="M338" s="13" t="s">
        <v>2</v>
      </c>
    </row>
    <row r="339" spans="1:13" x14ac:dyDescent="0.2">
      <c r="A339" s="11">
        <v>35767</v>
      </c>
      <c r="E339">
        <v>4.8</v>
      </c>
      <c r="H339">
        <v>3.4</v>
      </c>
      <c r="M339" s="13" t="s">
        <v>1</v>
      </c>
    </row>
    <row r="340" spans="1:13" x14ac:dyDescent="0.2">
      <c r="A340" s="11">
        <v>35768</v>
      </c>
      <c r="I340">
        <v>55</v>
      </c>
      <c r="K340">
        <v>15</v>
      </c>
      <c r="M340" s="13" t="s">
        <v>2</v>
      </c>
    </row>
    <row r="341" spans="1:13" x14ac:dyDescent="0.2">
      <c r="A341" s="11">
        <v>35769</v>
      </c>
      <c r="E341">
        <v>6.3</v>
      </c>
      <c r="H341">
        <v>16</v>
      </c>
      <c r="K341">
        <v>28</v>
      </c>
      <c r="M341" s="13" t="s">
        <v>1</v>
      </c>
    </row>
    <row r="342" spans="1:13" x14ac:dyDescent="0.2">
      <c r="A342" s="11">
        <v>35770</v>
      </c>
      <c r="C342">
        <v>0.1</v>
      </c>
      <c r="D342">
        <v>0.6</v>
      </c>
      <c r="J342">
        <v>0.5</v>
      </c>
      <c r="M342" s="13" t="s">
        <v>2</v>
      </c>
    </row>
    <row r="343" spans="1:13" x14ac:dyDescent="0.2">
      <c r="A343" s="11">
        <v>35771</v>
      </c>
      <c r="C343">
        <v>2.1</v>
      </c>
      <c r="M343" s="13" t="s">
        <v>1</v>
      </c>
    </row>
    <row r="344" spans="1:13" x14ac:dyDescent="0.2">
      <c r="A344" s="11">
        <v>35772</v>
      </c>
      <c r="J344">
        <v>8</v>
      </c>
      <c r="M344" s="13" t="s">
        <v>2</v>
      </c>
    </row>
    <row r="345" spans="1:13" x14ac:dyDescent="0.2">
      <c r="A345" s="11">
        <v>35773</v>
      </c>
      <c r="B345">
        <v>17.3</v>
      </c>
      <c r="F345">
        <v>7.2</v>
      </c>
      <c r="G345">
        <v>3.8</v>
      </c>
      <c r="M345" s="13" t="s">
        <v>1</v>
      </c>
    </row>
    <row r="346" spans="1:13" x14ac:dyDescent="0.2">
      <c r="A346" s="11">
        <v>35774</v>
      </c>
      <c r="M346" s="13" t="s">
        <v>2</v>
      </c>
    </row>
    <row r="347" spans="1:13" x14ac:dyDescent="0.2">
      <c r="A347" s="11">
        <v>35775</v>
      </c>
      <c r="D347">
        <v>7.1</v>
      </c>
      <c r="K347">
        <v>1</v>
      </c>
      <c r="M347" s="13" t="s">
        <v>1</v>
      </c>
    </row>
    <row r="348" spans="1:13" x14ac:dyDescent="0.2">
      <c r="A348" s="11">
        <v>35776</v>
      </c>
      <c r="M348" s="13" t="s">
        <v>2</v>
      </c>
    </row>
    <row r="349" spans="1:13" x14ac:dyDescent="0.2">
      <c r="A349" s="11">
        <v>35777</v>
      </c>
      <c r="F349">
        <v>0.1</v>
      </c>
      <c r="M349" s="13" t="s">
        <v>1</v>
      </c>
    </row>
    <row r="350" spans="1:13" x14ac:dyDescent="0.2">
      <c r="A350" s="11">
        <v>35778</v>
      </c>
      <c r="D350">
        <v>9.1999999999999993</v>
      </c>
      <c r="M350" s="13" t="s">
        <v>2</v>
      </c>
    </row>
    <row r="351" spans="1:13" x14ac:dyDescent="0.2">
      <c r="A351" s="11">
        <v>35779</v>
      </c>
      <c r="M351" s="13" t="s">
        <v>1</v>
      </c>
    </row>
    <row r="352" spans="1:13" x14ac:dyDescent="0.2">
      <c r="A352" s="11">
        <v>35780</v>
      </c>
      <c r="H352">
        <v>13</v>
      </c>
      <c r="M352" s="13" t="s">
        <v>2</v>
      </c>
    </row>
    <row r="353" spans="1:14" x14ac:dyDescent="0.2">
      <c r="A353" s="11">
        <v>35781</v>
      </c>
      <c r="M353" s="13" t="s">
        <v>1</v>
      </c>
    </row>
    <row r="354" spans="1:14" x14ac:dyDescent="0.2">
      <c r="A354" s="11">
        <v>35782</v>
      </c>
      <c r="H354">
        <v>0.4</v>
      </c>
      <c r="L354">
        <v>53</v>
      </c>
      <c r="M354" s="13" t="s">
        <v>2</v>
      </c>
    </row>
    <row r="355" spans="1:14" x14ac:dyDescent="0.2">
      <c r="A355" s="11">
        <v>35783</v>
      </c>
      <c r="M355" s="13" t="s">
        <v>1</v>
      </c>
    </row>
    <row r="356" spans="1:14" x14ac:dyDescent="0.2">
      <c r="A356" s="11">
        <v>35784</v>
      </c>
      <c r="J356">
        <v>2.8</v>
      </c>
      <c r="M356" s="13" t="s">
        <v>2</v>
      </c>
    </row>
    <row r="357" spans="1:14" x14ac:dyDescent="0.2">
      <c r="A357" s="11">
        <v>35785</v>
      </c>
      <c r="M357" s="13" t="s">
        <v>1</v>
      </c>
    </row>
    <row r="358" spans="1:14" x14ac:dyDescent="0.2">
      <c r="A358" s="11">
        <v>35786</v>
      </c>
      <c r="M358" s="13" t="s">
        <v>2</v>
      </c>
    </row>
    <row r="359" spans="1:14" x14ac:dyDescent="0.2">
      <c r="A359" s="11">
        <v>35787</v>
      </c>
      <c r="J359">
        <v>2.4</v>
      </c>
      <c r="M359" s="13" t="s">
        <v>1</v>
      </c>
    </row>
    <row r="360" spans="1:14" x14ac:dyDescent="0.2">
      <c r="A360" s="11">
        <v>35788</v>
      </c>
      <c r="J360">
        <v>20</v>
      </c>
      <c r="M360" s="13" t="s">
        <v>2</v>
      </c>
    </row>
    <row r="361" spans="1:14" x14ac:dyDescent="0.2">
      <c r="A361" s="11">
        <v>35789</v>
      </c>
      <c r="M361" s="13" t="s">
        <v>1</v>
      </c>
    </row>
    <row r="362" spans="1:14" x14ac:dyDescent="0.2">
      <c r="A362" s="11">
        <v>35790</v>
      </c>
      <c r="M362" s="13" t="s">
        <v>2</v>
      </c>
    </row>
    <row r="363" spans="1:14" x14ac:dyDescent="0.2">
      <c r="A363" s="11">
        <v>35791</v>
      </c>
      <c r="M363" s="13" t="s">
        <v>1</v>
      </c>
    </row>
    <row r="364" spans="1:14" x14ac:dyDescent="0.2">
      <c r="A364" s="11">
        <v>35792</v>
      </c>
      <c r="M364" s="13" t="s">
        <v>2</v>
      </c>
    </row>
    <row r="365" spans="1:14" x14ac:dyDescent="0.2">
      <c r="A365" s="11">
        <v>35793</v>
      </c>
      <c r="M365" s="13" t="s">
        <v>1</v>
      </c>
    </row>
    <row r="366" spans="1:14" x14ac:dyDescent="0.2">
      <c r="A366" s="11">
        <v>35794</v>
      </c>
      <c r="M366" s="13" t="s">
        <v>2</v>
      </c>
    </row>
    <row r="368" spans="1:14" x14ac:dyDescent="0.2">
      <c r="B368">
        <f>SUM(B2:B366)</f>
        <v>884.10000000000014</v>
      </c>
      <c r="C368">
        <f t="shared" ref="C368:L368" si="0">SUM(C2:C366)</f>
        <v>946.59999999999991</v>
      </c>
      <c r="D368">
        <f t="shared" si="0"/>
        <v>933.9</v>
      </c>
      <c r="E368">
        <f t="shared" si="0"/>
        <v>1005.5</v>
      </c>
      <c r="F368">
        <f t="shared" si="0"/>
        <v>1274.3000000000002</v>
      </c>
      <c r="G368">
        <f t="shared" si="0"/>
        <v>979.3</v>
      </c>
      <c r="H368">
        <f t="shared" si="0"/>
        <v>1028.4000000000005</v>
      </c>
      <c r="I368">
        <f t="shared" si="0"/>
        <v>980.49999999999977</v>
      </c>
      <c r="J368">
        <f t="shared" si="0"/>
        <v>985.1</v>
      </c>
      <c r="K368">
        <f t="shared" si="0"/>
        <v>982.90000000000077</v>
      </c>
      <c r="L368">
        <f t="shared" si="0"/>
        <v>1030.2999999999995</v>
      </c>
      <c r="N368">
        <f>AVERAGE(B368:L368)</f>
        <v>1002.8090909090911</v>
      </c>
    </row>
  </sheetData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5"/>
  <sheetViews>
    <sheetView tabSelected="1" showRuler="0" workbookViewId="0">
      <pane ySplit="11" topLeftCell="A269" activePane="bottomLeft" state="frozen"/>
      <selection pane="bottomLeft" activeCell="D8" sqref="D8"/>
    </sheetView>
  </sheetViews>
  <sheetFormatPr baseColWidth="10" defaultRowHeight="12.75" x14ac:dyDescent="0.2"/>
  <cols>
    <col min="1" max="1" width="16" customWidth="1"/>
    <col min="2" max="2" width="18" customWidth="1"/>
    <col min="3" max="3" width="11.375" customWidth="1"/>
    <col min="4" max="4" width="14" customWidth="1"/>
    <col min="5" max="5" width="13.375" customWidth="1"/>
    <col min="6" max="6" width="12.625" customWidth="1"/>
    <col min="7" max="7" width="14.25" style="13" customWidth="1"/>
    <col min="8" max="8" width="13.75" customWidth="1"/>
    <col min="9" max="9" width="17.25" customWidth="1"/>
    <col min="10" max="10" width="21" bestFit="1" customWidth="1"/>
    <col min="11" max="11" width="15.625" customWidth="1"/>
    <col min="12" max="12" width="13" customWidth="1"/>
  </cols>
  <sheetData>
    <row r="2" spans="1:15" s="14" customFormat="1" ht="13.5" thickBot="1" x14ac:dyDescent="0.25">
      <c r="A2" s="21" t="s">
        <v>14</v>
      </c>
      <c r="B2" s="21"/>
      <c r="C2" s="62" t="s">
        <v>64</v>
      </c>
      <c r="E2" s="30" t="s">
        <v>58</v>
      </c>
      <c r="F2" s="21"/>
      <c r="G2" s="22"/>
      <c r="H2" s="62" t="s">
        <v>59</v>
      </c>
      <c r="J2" s="62" t="s">
        <v>60</v>
      </c>
      <c r="K2" s="31"/>
    </row>
    <row r="3" spans="1:15" s="14" customFormat="1" ht="13.5" thickTop="1" x14ac:dyDescent="0.2">
      <c r="A3" s="67" t="s">
        <v>56</v>
      </c>
      <c r="B3" s="67"/>
      <c r="C3" s="20">
        <v>2072</v>
      </c>
      <c r="E3" s="39" t="s">
        <v>65</v>
      </c>
      <c r="G3" s="47"/>
      <c r="H3" s="61">
        <f>($C$7*30)/1000</f>
        <v>30</v>
      </c>
      <c r="J3" s="63" t="s">
        <v>69</v>
      </c>
      <c r="K3" s="23"/>
      <c r="L3" s="51"/>
      <c r="M3" s="51"/>
      <c r="N3" s="51"/>
      <c r="O3" s="49"/>
    </row>
    <row r="4" spans="1:15" s="14" customFormat="1" x14ac:dyDescent="0.2">
      <c r="A4" s="67" t="s">
        <v>61</v>
      </c>
      <c r="B4" s="67"/>
      <c r="C4" s="20">
        <v>0.85</v>
      </c>
      <c r="E4" s="25" t="s">
        <v>66</v>
      </c>
      <c r="H4" s="50">
        <f>(H5/100)*12</f>
        <v>8.4117963380281644</v>
      </c>
      <c r="I4" s="29"/>
      <c r="J4" s="64" t="s">
        <v>59</v>
      </c>
      <c r="K4" s="23"/>
      <c r="L4" s="51"/>
      <c r="M4" s="51"/>
      <c r="N4" s="51"/>
      <c r="O4" s="52"/>
    </row>
    <row r="5" spans="1:15" s="14" customFormat="1" x14ac:dyDescent="0.2">
      <c r="A5" s="67" t="s">
        <v>62</v>
      </c>
      <c r="B5" s="67"/>
      <c r="C5" s="20">
        <v>0.5</v>
      </c>
      <c r="E5" s="48" t="s">
        <v>67</v>
      </c>
      <c r="F5" s="48"/>
      <c r="G5" s="49"/>
      <c r="H5" s="50">
        <f>(SUM(J12:J295)/8520)*100</f>
        <v>70.098302816901366</v>
      </c>
      <c r="L5" s="51"/>
      <c r="M5" s="53"/>
      <c r="N5" s="53"/>
      <c r="O5" s="52"/>
    </row>
    <row r="6" spans="1:15" s="14" customFormat="1" ht="12.95" customHeight="1" x14ac:dyDescent="0.2">
      <c r="A6" s="67" t="s">
        <v>57</v>
      </c>
      <c r="B6" s="67"/>
      <c r="C6" s="20">
        <v>3</v>
      </c>
      <c r="E6" s="58" t="s">
        <v>68</v>
      </c>
      <c r="F6" s="58"/>
      <c r="G6" s="59"/>
      <c r="H6" s="60">
        <f>(SUM(H12:H295)/SUM(I12:I295))*100</f>
        <v>1.1447195523007809</v>
      </c>
      <c r="L6" s="51"/>
      <c r="M6" s="51"/>
      <c r="N6" s="51"/>
      <c r="O6" s="29"/>
    </row>
    <row r="7" spans="1:15" s="14" customFormat="1" ht="12.95" customHeight="1" x14ac:dyDescent="0.2">
      <c r="A7" s="33" t="s">
        <v>63</v>
      </c>
      <c r="B7" s="33"/>
      <c r="C7" s="27">
        <v>1000</v>
      </c>
      <c r="L7" s="68"/>
      <c r="M7" s="69"/>
      <c r="N7" s="69"/>
      <c r="O7" s="49"/>
    </row>
    <row r="8" spans="1:15" s="14" customFormat="1" ht="12.95" customHeight="1" x14ac:dyDescent="0.2">
      <c r="A8" s="32"/>
      <c r="B8" s="32"/>
      <c r="C8" s="28"/>
    </row>
    <row r="9" spans="1:15" s="14" customFormat="1" ht="12.95" customHeight="1" x14ac:dyDescent="0.2">
      <c r="A9" s="34"/>
      <c r="B9" s="34"/>
      <c r="C9" s="28"/>
      <c r="E9" s="25"/>
      <c r="G9" s="25"/>
      <c r="I9" s="25"/>
    </row>
    <row r="10" spans="1:15" x14ac:dyDescent="0.2">
      <c r="A10" s="24"/>
      <c r="H10" s="25"/>
      <c r="J10" s="25"/>
      <c r="K10" s="25"/>
      <c r="L10" s="29"/>
    </row>
    <row r="11" spans="1:15" ht="44.1" customHeight="1" thickBot="1" x14ac:dyDescent="0.25">
      <c r="A11" s="26" t="s">
        <v>54</v>
      </c>
      <c r="B11" s="26" t="s">
        <v>70</v>
      </c>
      <c r="C11" s="26" t="s">
        <v>55</v>
      </c>
      <c r="D11" s="26" t="s">
        <v>71</v>
      </c>
      <c r="E11" s="26" t="s">
        <v>72</v>
      </c>
      <c r="F11" s="26" t="s">
        <v>73</v>
      </c>
      <c r="G11" s="26" t="s">
        <v>76</v>
      </c>
      <c r="H11" s="26" t="s">
        <v>74</v>
      </c>
      <c r="I11" s="26" t="s">
        <v>77</v>
      </c>
      <c r="J11" s="26" t="s">
        <v>75</v>
      </c>
      <c r="L11" s="29"/>
    </row>
    <row r="12" spans="1:15" ht="15.75" x14ac:dyDescent="0.25">
      <c r="A12" s="43">
        <v>31532</v>
      </c>
      <c r="B12" s="44">
        <v>190.6</v>
      </c>
      <c r="C12" s="44">
        <v>17</v>
      </c>
      <c r="D12" s="45">
        <f t="shared" ref="D12:D72" si="0">C12*$C$5</f>
        <v>8.5</v>
      </c>
      <c r="E12" s="54">
        <f t="shared" ref="E12:E15" si="1">MAX(0,((B12-D12)/1000)*$C$4*$C$3)</f>
        <v>320.71451999999994</v>
      </c>
      <c r="F12" s="55">
        <f>E12</f>
        <v>320.71451999999994</v>
      </c>
      <c r="G12" s="55">
        <v>0</v>
      </c>
      <c r="H12" s="54">
        <f>MIN(MAX((G12+E12-$H$3),0),$C$6)</f>
        <v>3</v>
      </c>
      <c r="I12" s="46">
        <f>MAX(G12+E12-$H$3,0)</f>
        <v>290.71451999999994</v>
      </c>
      <c r="J12" s="56">
        <f t="shared" ref="J12:J18" si="2">IF(H12&gt;0,30,IF(H12=0,(G12+E12)/($C$7/1000),0))</f>
        <v>30</v>
      </c>
    </row>
    <row r="13" spans="1:15" ht="15.75" x14ac:dyDescent="0.25">
      <c r="A13" s="43">
        <v>31563</v>
      </c>
      <c r="B13" s="44">
        <v>205.6</v>
      </c>
      <c r="C13" s="44">
        <v>23</v>
      </c>
      <c r="D13" s="45">
        <f t="shared" si="0"/>
        <v>11.5</v>
      </c>
      <c r="E13" s="54">
        <f t="shared" si="1"/>
        <v>341.84891999999996</v>
      </c>
      <c r="F13" s="55">
        <f>E13+F12</f>
        <v>662.5634399999999</v>
      </c>
      <c r="G13" s="55">
        <f>H12</f>
        <v>3</v>
      </c>
      <c r="H13" s="54">
        <f t="shared" ref="H13:H15" si="3">MIN(MAX((G13+E13-$H$3),0),$C$6)</f>
        <v>3</v>
      </c>
      <c r="I13" s="46">
        <f t="shared" ref="I13:I15" si="4">MAX(G13+E13-$H$3,0)</f>
        <v>314.84891999999996</v>
      </c>
      <c r="J13" s="56">
        <f t="shared" si="2"/>
        <v>30</v>
      </c>
    </row>
    <row r="14" spans="1:15" ht="15.75" x14ac:dyDescent="0.25">
      <c r="A14" s="43">
        <v>31593</v>
      </c>
      <c r="B14" s="44">
        <v>156.6</v>
      </c>
      <c r="C14" s="44">
        <v>17</v>
      </c>
      <c r="D14" s="45">
        <f t="shared" si="0"/>
        <v>8.5</v>
      </c>
      <c r="E14" s="54">
        <f t="shared" si="1"/>
        <v>260.83371999999991</v>
      </c>
      <c r="F14" s="55">
        <f t="shared" ref="F14:F15" si="5">E14+F13</f>
        <v>923.39715999999976</v>
      </c>
      <c r="G14" s="55">
        <f t="shared" ref="G14:G77" si="6">H13</f>
        <v>3</v>
      </c>
      <c r="H14" s="54">
        <f t="shared" si="3"/>
        <v>3</v>
      </c>
      <c r="I14" s="46">
        <f t="shared" si="4"/>
        <v>233.83371999999991</v>
      </c>
      <c r="J14" s="56">
        <f t="shared" si="2"/>
        <v>30</v>
      </c>
    </row>
    <row r="15" spans="1:15" ht="15.75" x14ac:dyDescent="0.25">
      <c r="A15" s="43">
        <v>31624</v>
      </c>
      <c r="B15" s="44">
        <v>64.099999999999994</v>
      </c>
      <c r="C15" s="44">
        <v>13</v>
      </c>
      <c r="D15" s="45">
        <f t="shared" si="0"/>
        <v>6.5</v>
      </c>
      <c r="E15" s="54">
        <f t="shared" si="1"/>
        <v>101.44511999999997</v>
      </c>
      <c r="F15" s="55">
        <f t="shared" si="5"/>
        <v>1024.8422799999998</v>
      </c>
      <c r="G15" s="55">
        <f t="shared" si="6"/>
        <v>3</v>
      </c>
      <c r="H15" s="54">
        <f t="shared" si="3"/>
        <v>3</v>
      </c>
      <c r="I15" s="46">
        <f t="shared" si="4"/>
        <v>74.445119999999974</v>
      </c>
      <c r="J15" s="56">
        <f t="shared" si="2"/>
        <v>30</v>
      </c>
    </row>
    <row r="16" spans="1:15" ht="15.75" x14ac:dyDescent="0.25">
      <c r="A16" s="43">
        <v>31655</v>
      </c>
      <c r="B16" s="44">
        <v>242.6</v>
      </c>
      <c r="C16" s="44">
        <v>21</v>
      </c>
      <c r="D16" s="45">
        <f t="shared" si="0"/>
        <v>10.5</v>
      </c>
      <c r="E16" s="54">
        <f t="shared" ref="E16:E79" si="7">MAX(0,((B16-D16)/1000)*$C$4*$C$3)</f>
        <v>408.77452</v>
      </c>
      <c r="F16" s="55">
        <f t="shared" ref="F16:F79" si="8">E16+F15</f>
        <v>1433.6167999999998</v>
      </c>
      <c r="G16" s="55">
        <f t="shared" si="6"/>
        <v>3</v>
      </c>
      <c r="H16" s="54">
        <f t="shared" ref="H16:H65" si="9">MIN(MAX((G16+E16-$H$3),0),$C$6)</f>
        <v>3</v>
      </c>
      <c r="I16" s="46">
        <f t="shared" ref="I16:I65" si="10">MAX(G16+E16-$H$3,0)</f>
        <v>381.77452</v>
      </c>
      <c r="J16" s="56">
        <f t="shared" si="2"/>
        <v>30</v>
      </c>
    </row>
    <row r="17" spans="1:10" ht="15.75" x14ac:dyDescent="0.25">
      <c r="A17" s="43">
        <v>31685</v>
      </c>
      <c r="B17" s="44">
        <v>58.5</v>
      </c>
      <c r="C17" s="44">
        <v>7</v>
      </c>
      <c r="D17" s="45">
        <f t="shared" si="0"/>
        <v>3.5</v>
      </c>
      <c r="E17" s="54">
        <f t="shared" si="7"/>
        <v>96.866</v>
      </c>
      <c r="F17" s="55">
        <f t="shared" si="8"/>
        <v>1530.4827999999998</v>
      </c>
      <c r="G17" s="55">
        <f t="shared" si="6"/>
        <v>3</v>
      </c>
      <c r="H17" s="54">
        <f t="shared" si="9"/>
        <v>3</v>
      </c>
      <c r="I17" s="46">
        <f t="shared" si="10"/>
        <v>69.866</v>
      </c>
      <c r="J17" s="56">
        <f t="shared" si="2"/>
        <v>30</v>
      </c>
    </row>
    <row r="18" spans="1:10" ht="15.75" x14ac:dyDescent="0.25">
      <c r="A18" s="43">
        <v>31716</v>
      </c>
      <c r="B18" s="44">
        <v>46.2</v>
      </c>
      <c r="C18" s="44">
        <v>7</v>
      </c>
      <c r="D18" s="45">
        <f t="shared" si="0"/>
        <v>3.5</v>
      </c>
      <c r="E18" s="54">
        <f t="shared" si="7"/>
        <v>75.203240000000008</v>
      </c>
      <c r="F18" s="55">
        <f t="shared" si="8"/>
        <v>1605.6860399999998</v>
      </c>
      <c r="G18" s="55">
        <f t="shared" si="6"/>
        <v>3</v>
      </c>
      <c r="H18" s="54">
        <f t="shared" si="9"/>
        <v>3</v>
      </c>
      <c r="I18" s="46">
        <f t="shared" si="10"/>
        <v>48.203240000000008</v>
      </c>
      <c r="J18" s="56">
        <f t="shared" si="2"/>
        <v>30</v>
      </c>
    </row>
    <row r="19" spans="1:10" ht="15.75" x14ac:dyDescent="0.25">
      <c r="A19" s="43">
        <v>31746</v>
      </c>
      <c r="B19" s="44">
        <v>6.6</v>
      </c>
      <c r="C19" s="44">
        <v>8</v>
      </c>
      <c r="D19" s="45">
        <f t="shared" si="0"/>
        <v>4</v>
      </c>
      <c r="E19" s="54">
        <f t="shared" si="7"/>
        <v>4.5791199999999987</v>
      </c>
      <c r="F19" s="55">
        <f t="shared" si="8"/>
        <v>1610.2651599999999</v>
      </c>
      <c r="G19" s="55">
        <f t="shared" si="6"/>
        <v>3</v>
      </c>
      <c r="H19" s="54">
        <f t="shared" si="9"/>
        <v>0</v>
      </c>
      <c r="I19" s="46">
        <f t="shared" si="10"/>
        <v>0</v>
      </c>
      <c r="J19" s="56">
        <f t="shared" ref="J19:J50" si="11">IF(H19&gt;0,30,IF(H19=0,(G19+E19)/($C$7/1000),0))</f>
        <v>7.5791199999999987</v>
      </c>
    </row>
    <row r="20" spans="1:10" ht="15.75" x14ac:dyDescent="0.25">
      <c r="A20" s="43">
        <v>31777</v>
      </c>
      <c r="B20" s="44">
        <v>4.5999999999999996</v>
      </c>
      <c r="C20" s="44">
        <v>3</v>
      </c>
      <c r="D20" s="45">
        <f t="shared" si="0"/>
        <v>1.5</v>
      </c>
      <c r="E20" s="54">
        <f t="shared" si="7"/>
        <v>5.459719999999999</v>
      </c>
      <c r="F20" s="55">
        <f t="shared" si="8"/>
        <v>1615.72488</v>
      </c>
      <c r="G20" s="55">
        <f t="shared" si="6"/>
        <v>0</v>
      </c>
      <c r="H20" s="54">
        <f t="shared" si="9"/>
        <v>0</v>
      </c>
      <c r="I20" s="46">
        <f t="shared" si="10"/>
        <v>0</v>
      </c>
      <c r="J20" s="56">
        <f t="shared" si="11"/>
        <v>5.459719999999999</v>
      </c>
    </row>
    <row r="21" spans="1:10" ht="15.75" x14ac:dyDescent="0.25">
      <c r="A21" s="43">
        <v>31808</v>
      </c>
      <c r="B21" s="44">
        <v>0.8</v>
      </c>
      <c r="C21" s="44">
        <v>2</v>
      </c>
      <c r="D21" s="45">
        <f t="shared" si="0"/>
        <v>1</v>
      </c>
      <c r="E21" s="54">
        <f t="shared" si="7"/>
        <v>0</v>
      </c>
      <c r="F21" s="55">
        <f t="shared" si="8"/>
        <v>1615.72488</v>
      </c>
      <c r="G21" s="55">
        <f t="shared" si="6"/>
        <v>0</v>
      </c>
      <c r="H21" s="54">
        <f t="shared" si="9"/>
        <v>0</v>
      </c>
      <c r="I21" s="46">
        <f t="shared" si="10"/>
        <v>0</v>
      </c>
      <c r="J21" s="56">
        <f t="shared" si="11"/>
        <v>0</v>
      </c>
    </row>
    <row r="22" spans="1:10" ht="15.75" x14ac:dyDescent="0.25">
      <c r="A22" s="43">
        <v>31836</v>
      </c>
      <c r="B22" s="44">
        <v>0</v>
      </c>
      <c r="C22" s="44">
        <v>0</v>
      </c>
      <c r="D22" s="45">
        <f t="shared" si="0"/>
        <v>0</v>
      </c>
      <c r="E22" s="54">
        <f t="shared" si="7"/>
        <v>0</v>
      </c>
      <c r="F22" s="55">
        <f t="shared" si="8"/>
        <v>1615.72488</v>
      </c>
      <c r="G22" s="55">
        <f t="shared" si="6"/>
        <v>0</v>
      </c>
      <c r="H22" s="54">
        <f t="shared" si="9"/>
        <v>0</v>
      </c>
      <c r="I22" s="46">
        <f t="shared" si="10"/>
        <v>0</v>
      </c>
      <c r="J22" s="56">
        <f t="shared" si="11"/>
        <v>0</v>
      </c>
    </row>
    <row r="23" spans="1:10" ht="15.75" x14ac:dyDescent="0.25">
      <c r="A23" s="43">
        <v>31867</v>
      </c>
      <c r="B23" s="44">
        <v>14.4</v>
      </c>
      <c r="C23" s="44">
        <v>5</v>
      </c>
      <c r="D23" s="45">
        <f t="shared" si="0"/>
        <v>2.5</v>
      </c>
      <c r="E23" s="54">
        <f t="shared" si="7"/>
        <v>20.958280000000002</v>
      </c>
      <c r="F23" s="55">
        <f t="shared" si="8"/>
        <v>1636.68316</v>
      </c>
      <c r="G23" s="55">
        <f t="shared" si="6"/>
        <v>0</v>
      </c>
      <c r="H23" s="54">
        <f t="shared" si="9"/>
        <v>0</v>
      </c>
      <c r="I23" s="46">
        <f t="shared" si="10"/>
        <v>0</v>
      </c>
      <c r="J23" s="56">
        <f t="shared" si="11"/>
        <v>20.958280000000002</v>
      </c>
    </row>
    <row r="24" spans="1:10" ht="15.75" x14ac:dyDescent="0.25">
      <c r="A24" s="43">
        <v>31897</v>
      </c>
      <c r="B24" s="44">
        <v>128.9</v>
      </c>
      <c r="C24" s="44">
        <v>14</v>
      </c>
      <c r="D24" s="45">
        <f t="shared" si="0"/>
        <v>7</v>
      </c>
      <c r="E24" s="54">
        <f t="shared" si="7"/>
        <v>214.69028</v>
      </c>
      <c r="F24" s="55">
        <f t="shared" si="8"/>
        <v>1851.3734400000001</v>
      </c>
      <c r="G24" s="55">
        <f t="shared" si="6"/>
        <v>0</v>
      </c>
      <c r="H24" s="54">
        <f t="shared" si="9"/>
        <v>3</v>
      </c>
      <c r="I24" s="46">
        <f t="shared" si="10"/>
        <v>184.69028</v>
      </c>
      <c r="J24" s="56">
        <f t="shared" si="11"/>
        <v>30</v>
      </c>
    </row>
    <row r="25" spans="1:10" ht="15.75" x14ac:dyDescent="0.25">
      <c r="A25" s="43">
        <v>31928</v>
      </c>
      <c r="B25" s="44">
        <v>328.6</v>
      </c>
      <c r="C25" s="44">
        <v>19</v>
      </c>
      <c r="D25" s="45">
        <f t="shared" si="0"/>
        <v>9.5</v>
      </c>
      <c r="E25" s="54">
        <f t="shared" si="7"/>
        <v>561.99892000000011</v>
      </c>
      <c r="F25" s="55">
        <f t="shared" si="8"/>
        <v>2413.3723600000003</v>
      </c>
      <c r="G25" s="55">
        <f t="shared" si="6"/>
        <v>3</v>
      </c>
      <c r="H25" s="54">
        <f t="shared" si="9"/>
        <v>3</v>
      </c>
      <c r="I25" s="46">
        <f t="shared" si="10"/>
        <v>534.99892000000011</v>
      </c>
      <c r="J25" s="56">
        <f t="shared" si="11"/>
        <v>30</v>
      </c>
    </row>
    <row r="26" spans="1:10" ht="15.75" x14ac:dyDescent="0.25">
      <c r="A26" s="43">
        <v>31958</v>
      </c>
      <c r="B26" s="44">
        <v>157.6</v>
      </c>
      <c r="C26" s="44">
        <v>10</v>
      </c>
      <c r="D26" s="45">
        <f t="shared" si="0"/>
        <v>5</v>
      </c>
      <c r="E26" s="54">
        <f t="shared" si="7"/>
        <v>268.75912</v>
      </c>
      <c r="F26" s="55">
        <f t="shared" si="8"/>
        <v>2682.1314800000005</v>
      </c>
      <c r="G26" s="55">
        <f t="shared" si="6"/>
        <v>3</v>
      </c>
      <c r="H26" s="54">
        <f t="shared" si="9"/>
        <v>3</v>
      </c>
      <c r="I26" s="46">
        <f t="shared" si="10"/>
        <v>241.75912</v>
      </c>
      <c r="J26" s="56">
        <f t="shared" si="11"/>
        <v>30</v>
      </c>
    </row>
    <row r="27" spans="1:10" ht="15.75" x14ac:dyDescent="0.25">
      <c r="A27" s="43">
        <v>31989</v>
      </c>
      <c r="B27" s="44">
        <v>68.3</v>
      </c>
      <c r="C27" s="44">
        <v>14</v>
      </c>
      <c r="D27" s="45">
        <f t="shared" si="0"/>
        <v>7</v>
      </c>
      <c r="E27" s="54">
        <f t="shared" si="7"/>
        <v>107.96155999999999</v>
      </c>
      <c r="F27" s="55">
        <f t="shared" si="8"/>
        <v>2790.0930400000007</v>
      </c>
      <c r="G27" s="55">
        <f t="shared" si="6"/>
        <v>3</v>
      </c>
      <c r="H27" s="54">
        <f t="shared" si="9"/>
        <v>3</v>
      </c>
      <c r="I27" s="46">
        <f t="shared" si="10"/>
        <v>80.961559999999992</v>
      </c>
      <c r="J27" s="56">
        <f t="shared" si="11"/>
        <v>30</v>
      </c>
    </row>
    <row r="28" spans="1:10" ht="15.75" x14ac:dyDescent="0.25">
      <c r="A28" s="43">
        <v>32020</v>
      </c>
      <c r="B28" s="44">
        <v>180.8</v>
      </c>
      <c r="C28" s="44">
        <v>16</v>
      </c>
      <c r="D28" s="45">
        <f t="shared" si="0"/>
        <v>8</v>
      </c>
      <c r="E28" s="54">
        <f t="shared" si="7"/>
        <v>304.33536000000004</v>
      </c>
      <c r="F28" s="55">
        <f t="shared" si="8"/>
        <v>3094.4284000000007</v>
      </c>
      <c r="G28" s="55">
        <f t="shared" si="6"/>
        <v>3</v>
      </c>
      <c r="H28" s="54">
        <f t="shared" si="9"/>
        <v>3</v>
      </c>
      <c r="I28" s="46">
        <f t="shared" si="10"/>
        <v>277.33536000000004</v>
      </c>
      <c r="J28" s="56">
        <f t="shared" si="11"/>
        <v>30</v>
      </c>
    </row>
    <row r="29" spans="1:10" ht="15.75" x14ac:dyDescent="0.25">
      <c r="A29" s="43">
        <v>32050</v>
      </c>
      <c r="B29" s="44">
        <v>189.7</v>
      </c>
      <c r="C29" s="44">
        <v>17</v>
      </c>
      <c r="D29" s="45">
        <f t="shared" si="0"/>
        <v>8.5</v>
      </c>
      <c r="E29" s="54">
        <f t="shared" si="7"/>
        <v>319.12943999999999</v>
      </c>
      <c r="F29" s="55">
        <f t="shared" si="8"/>
        <v>3413.5578400000009</v>
      </c>
      <c r="G29" s="55">
        <f t="shared" si="6"/>
        <v>3</v>
      </c>
      <c r="H29" s="54">
        <f t="shared" si="9"/>
        <v>3</v>
      </c>
      <c r="I29" s="46">
        <f t="shared" si="10"/>
        <v>292.12943999999999</v>
      </c>
      <c r="J29" s="56">
        <f t="shared" si="11"/>
        <v>30</v>
      </c>
    </row>
    <row r="30" spans="1:10" ht="15.75" x14ac:dyDescent="0.25">
      <c r="A30" s="43">
        <v>32081</v>
      </c>
      <c r="B30" s="44">
        <v>161</v>
      </c>
      <c r="C30" s="44">
        <v>5</v>
      </c>
      <c r="D30" s="45">
        <f t="shared" si="0"/>
        <v>2.5</v>
      </c>
      <c r="E30" s="54">
        <f t="shared" si="7"/>
        <v>279.15020000000004</v>
      </c>
      <c r="F30" s="55">
        <f t="shared" si="8"/>
        <v>3692.7080400000009</v>
      </c>
      <c r="G30" s="55">
        <f t="shared" si="6"/>
        <v>3</v>
      </c>
      <c r="H30" s="54">
        <f t="shared" si="9"/>
        <v>3</v>
      </c>
      <c r="I30" s="46">
        <f t="shared" si="10"/>
        <v>252.15020000000004</v>
      </c>
      <c r="J30" s="56">
        <f t="shared" si="11"/>
        <v>30</v>
      </c>
    </row>
    <row r="31" spans="1:10" ht="15.75" x14ac:dyDescent="0.25">
      <c r="A31" s="43">
        <v>32111</v>
      </c>
      <c r="B31" s="44">
        <v>51.8</v>
      </c>
      <c r="C31" s="44">
        <v>4</v>
      </c>
      <c r="D31" s="45">
        <f t="shared" si="0"/>
        <v>2</v>
      </c>
      <c r="E31" s="54">
        <f t="shared" si="7"/>
        <v>87.707759999999993</v>
      </c>
      <c r="F31" s="55">
        <f t="shared" si="8"/>
        <v>3780.4158000000007</v>
      </c>
      <c r="G31" s="55">
        <f t="shared" si="6"/>
        <v>3</v>
      </c>
      <c r="H31" s="54">
        <f t="shared" si="9"/>
        <v>3</v>
      </c>
      <c r="I31" s="46">
        <f t="shared" si="10"/>
        <v>60.707759999999993</v>
      </c>
      <c r="J31" s="56">
        <f t="shared" si="11"/>
        <v>30</v>
      </c>
    </row>
    <row r="32" spans="1:10" ht="15.75" x14ac:dyDescent="0.25">
      <c r="A32" s="43">
        <v>32142</v>
      </c>
      <c r="B32" s="44">
        <v>1.5</v>
      </c>
      <c r="C32" s="44">
        <v>1</v>
      </c>
      <c r="D32" s="45">
        <f t="shared" si="0"/>
        <v>0.5</v>
      </c>
      <c r="E32" s="54">
        <f t="shared" si="7"/>
        <v>1.7611999999999999</v>
      </c>
      <c r="F32" s="55">
        <f t="shared" si="8"/>
        <v>3782.1770000000006</v>
      </c>
      <c r="G32" s="55">
        <f t="shared" si="6"/>
        <v>3</v>
      </c>
      <c r="H32" s="54">
        <f t="shared" si="9"/>
        <v>0</v>
      </c>
      <c r="I32" s="46">
        <f t="shared" si="10"/>
        <v>0</v>
      </c>
      <c r="J32" s="56">
        <f t="shared" si="11"/>
        <v>4.7611999999999997</v>
      </c>
    </row>
    <row r="33" spans="1:10" ht="15.75" x14ac:dyDescent="0.25">
      <c r="A33" s="43">
        <v>32173</v>
      </c>
      <c r="B33" s="44">
        <v>0</v>
      </c>
      <c r="C33" s="44">
        <v>0</v>
      </c>
      <c r="D33" s="45">
        <f t="shared" si="0"/>
        <v>0</v>
      </c>
      <c r="E33" s="54">
        <f t="shared" si="7"/>
        <v>0</v>
      </c>
      <c r="F33" s="55">
        <f t="shared" si="8"/>
        <v>3782.1770000000006</v>
      </c>
      <c r="G33" s="55">
        <f t="shared" si="6"/>
        <v>0</v>
      </c>
      <c r="H33" s="54">
        <f t="shared" si="9"/>
        <v>0</v>
      </c>
      <c r="I33" s="46">
        <f t="shared" si="10"/>
        <v>0</v>
      </c>
      <c r="J33" s="56">
        <f t="shared" si="11"/>
        <v>0</v>
      </c>
    </row>
    <row r="34" spans="1:10" ht="15.75" x14ac:dyDescent="0.25">
      <c r="A34" s="43">
        <v>32202</v>
      </c>
      <c r="B34" s="44">
        <v>11.7</v>
      </c>
      <c r="C34" s="44">
        <v>3</v>
      </c>
      <c r="D34" s="45">
        <f t="shared" si="0"/>
        <v>1.5</v>
      </c>
      <c r="E34" s="54">
        <f t="shared" si="7"/>
        <v>17.964239999999997</v>
      </c>
      <c r="F34" s="55">
        <f t="shared" si="8"/>
        <v>3800.1412400000004</v>
      </c>
      <c r="G34" s="55">
        <f t="shared" si="6"/>
        <v>0</v>
      </c>
      <c r="H34" s="54">
        <f t="shared" si="9"/>
        <v>0</v>
      </c>
      <c r="I34" s="46">
        <f t="shared" si="10"/>
        <v>0</v>
      </c>
      <c r="J34" s="56">
        <f t="shared" si="11"/>
        <v>17.964239999999997</v>
      </c>
    </row>
    <row r="35" spans="1:10" ht="15.75" x14ac:dyDescent="0.25">
      <c r="A35" s="43">
        <v>32233</v>
      </c>
      <c r="B35" s="44">
        <v>32.5</v>
      </c>
      <c r="C35" s="44">
        <v>4</v>
      </c>
      <c r="D35" s="45">
        <f t="shared" si="0"/>
        <v>2</v>
      </c>
      <c r="E35" s="54">
        <f t="shared" si="7"/>
        <v>53.7166</v>
      </c>
      <c r="F35" s="55">
        <f t="shared" si="8"/>
        <v>3853.8578400000006</v>
      </c>
      <c r="G35" s="55">
        <f t="shared" si="6"/>
        <v>0</v>
      </c>
      <c r="H35" s="54">
        <f t="shared" si="9"/>
        <v>3</v>
      </c>
      <c r="I35" s="46">
        <f t="shared" si="10"/>
        <v>23.7166</v>
      </c>
      <c r="J35" s="56">
        <f t="shared" si="11"/>
        <v>30</v>
      </c>
    </row>
    <row r="36" spans="1:10" ht="15.75" x14ac:dyDescent="0.25">
      <c r="A36" s="43">
        <v>32263</v>
      </c>
      <c r="B36" s="44">
        <v>21.9</v>
      </c>
      <c r="C36" s="44">
        <v>5</v>
      </c>
      <c r="D36" s="45">
        <f t="shared" si="0"/>
        <v>2.5</v>
      </c>
      <c r="E36" s="54">
        <f t="shared" si="7"/>
        <v>34.167279999999998</v>
      </c>
      <c r="F36" s="55">
        <f t="shared" si="8"/>
        <v>3888.0251200000007</v>
      </c>
      <c r="G36" s="55">
        <f t="shared" si="6"/>
        <v>3</v>
      </c>
      <c r="H36" s="54">
        <f t="shared" si="9"/>
        <v>3</v>
      </c>
      <c r="I36" s="46">
        <f t="shared" si="10"/>
        <v>7.1672799999999981</v>
      </c>
      <c r="J36" s="56">
        <f t="shared" si="11"/>
        <v>30</v>
      </c>
    </row>
    <row r="37" spans="1:10" ht="15.75" x14ac:dyDescent="0.25">
      <c r="A37" s="43">
        <v>32294</v>
      </c>
      <c r="B37" s="44">
        <v>261.3</v>
      </c>
      <c r="C37" s="44">
        <v>18</v>
      </c>
      <c r="D37" s="45">
        <f t="shared" si="0"/>
        <v>9</v>
      </c>
      <c r="E37" s="54">
        <f t="shared" si="7"/>
        <v>444.35076000000004</v>
      </c>
      <c r="F37" s="55">
        <f t="shared" si="8"/>
        <v>4332.3758800000005</v>
      </c>
      <c r="G37" s="55">
        <f t="shared" si="6"/>
        <v>3</v>
      </c>
      <c r="H37" s="54">
        <f t="shared" si="9"/>
        <v>3</v>
      </c>
      <c r="I37" s="46">
        <f t="shared" si="10"/>
        <v>417.35076000000004</v>
      </c>
      <c r="J37" s="56">
        <f t="shared" si="11"/>
        <v>30</v>
      </c>
    </row>
    <row r="38" spans="1:10" ht="15.75" x14ac:dyDescent="0.25">
      <c r="A38" s="43">
        <v>32324</v>
      </c>
      <c r="B38" s="44">
        <v>189.2</v>
      </c>
      <c r="C38" s="44">
        <v>19</v>
      </c>
      <c r="D38" s="45">
        <f t="shared" si="0"/>
        <v>9.5</v>
      </c>
      <c r="E38" s="54">
        <f t="shared" si="7"/>
        <v>316.48764</v>
      </c>
      <c r="F38" s="55">
        <f t="shared" si="8"/>
        <v>4648.8635200000008</v>
      </c>
      <c r="G38" s="55">
        <f t="shared" si="6"/>
        <v>3</v>
      </c>
      <c r="H38" s="54">
        <f t="shared" si="9"/>
        <v>3</v>
      </c>
      <c r="I38" s="46">
        <f t="shared" si="10"/>
        <v>289.48764</v>
      </c>
      <c r="J38" s="56">
        <f t="shared" si="11"/>
        <v>30</v>
      </c>
    </row>
    <row r="39" spans="1:10" ht="15.75" x14ac:dyDescent="0.25">
      <c r="A39" s="43">
        <v>32355</v>
      </c>
      <c r="B39" s="44">
        <v>210.5</v>
      </c>
      <c r="C39" s="44">
        <v>17</v>
      </c>
      <c r="D39" s="45">
        <f t="shared" si="0"/>
        <v>8.5</v>
      </c>
      <c r="E39" s="54">
        <f t="shared" si="7"/>
        <v>355.76240000000001</v>
      </c>
      <c r="F39" s="55">
        <f t="shared" si="8"/>
        <v>5004.6259200000004</v>
      </c>
      <c r="G39" s="55">
        <f t="shared" si="6"/>
        <v>3</v>
      </c>
      <c r="H39" s="54">
        <f t="shared" si="9"/>
        <v>3</v>
      </c>
      <c r="I39" s="46">
        <f t="shared" si="10"/>
        <v>328.76240000000001</v>
      </c>
      <c r="J39" s="56">
        <f t="shared" si="11"/>
        <v>30</v>
      </c>
    </row>
    <row r="40" spans="1:10" ht="15.75" x14ac:dyDescent="0.25">
      <c r="A40" s="43">
        <v>32386</v>
      </c>
      <c r="B40" s="44">
        <v>151.5</v>
      </c>
      <c r="C40" s="44">
        <v>19</v>
      </c>
      <c r="D40" s="45">
        <f t="shared" si="0"/>
        <v>9.5</v>
      </c>
      <c r="E40" s="54">
        <f t="shared" si="7"/>
        <v>250.09039999999999</v>
      </c>
      <c r="F40" s="55">
        <f t="shared" si="8"/>
        <v>5254.7163200000005</v>
      </c>
      <c r="G40" s="55">
        <f t="shared" si="6"/>
        <v>3</v>
      </c>
      <c r="H40" s="54">
        <f t="shared" si="9"/>
        <v>3</v>
      </c>
      <c r="I40" s="46">
        <f t="shared" si="10"/>
        <v>223.09039999999999</v>
      </c>
      <c r="J40" s="56">
        <f t="shared" si="11"/>
        <v>30</v>
      </c>
    </row>
    <row r="41" spans="1:10" ht="15.75" x14ac:dyDescent="0.25">
      <c r="A41" s="43">
        <v>32416</v>
      </c>
      <c r="B41" s="44">
        <v>134</v>
      </c>
      <c r="C41" s="44">
        <v>14</v>
      </c>
      <c r="D41" s="45">
        <f t="shared" si="0"/>
        <v>7</v>
      </c>
      <c r="E41" s="54">
        <f t="shared" si="7"/>
        <v>223.67240000000001</v>
      </c>
      <c r="F41" s="55">
        <f t="shared" si="8"/>
        <v>5478.3887200000008</v>
      </c>
      <c r="G41" s="55">
        <f t="shared" si="6"/>
        <v>3</v>
      </c>
      <c r="H41" s="54">
        <f t="shared" si="9"/>
        <v>3</v>
      </c>
      <c r="I41" s="46">
        <f t="shared" si="10"/>
        <v>196.67240000000001</v>
      </c>
      <c r="J41" s="56">
        <f t="shared" si="11"/>
        <v>30</v>
      </c>
    </row>
    <row r="42" spans="1:10" ht="15.75" x14ac:dyDescent="0.25">
      <c r="A42" s="43">
        <v>32447</v>
      </c>
      <c r="B42" s="44">
        <v>21.8</v>
      </c>
      <c r="C42" s="44">
        <v>6</v>
      </c>
      <c r="D42" s="45">
        <f t="shared" si="0"/>
        <v>3</v>
      </c>
      <c r="E42" s="54">
        <f t="shared" si="7"/>
        <v>33.11056</v>
      </c>
      <c r="F42" s="55">
        <f t="shared" si="8"/>
        <v>5511.4992800000009</v>
      </c>
      <c r="G42" s="55">
        <f t="shared" si="6"/>
        <v>3</v>
      </c>
      <c r="H42" s="54">
        <f t="shared" si="9"/>
        <v>3</v>
      </c>
      <c r="I42" s="46">
        <f t="shared" si="10"/>
        <v>6.1105599999999995</v>
      </c>
      <c r="J42" s="56">
        <f t="shared" si="11"/>
        <v>30</v>
      </c>
    </row>
    <row r="43" spans="1:10" ht="15.75" x14ac:dyDescent="0.25">
      <c r="A43" s="43">
        <v>32477</v>
      </c>
      <c r="B43" s="44">
        <v>0.6</v>
      </c>
      <c r="C43" s="44">
        <v>1</v>
      </c>
      <c r="D43" s="45">
        <f t="shared" si="0"/>
        <v>0.5</v>
      </c>
      <c r="E43" s="54">
        <f t="shared" si="7"/>
        <v>0.17611999999999994</v>
      </c>
      <c r="F43" s="55">
        <f t="shared" si="8"/>
        <v>5511.675400000001</v>
      </c>
      <c r="G43" s="55">
        <f t="shared" si="6"/>
        <v>3</v>
      </c>
      <c r="H43" s="54">
        <f t="shared" si="9"/>
        <v>0</v>
      </c>
      <c r="I43" s="46">
        <f t="shared" si="10"/>
        <v>0</v>
      </c>
      <c r="J43" s="56">
        <f t="shared" si="11"/>
        <v>3.1761200000000001</v>
      </c>
    </row>
    <row r="44" spans="1:10" ht="15.75" x14ac:dyDescent="0.25">
      <c r="A44" s="43">
        <v>32508</v>
      </c>
      <c r="B44" s="44">
        <v>0.1</v>
      </c>
      <c r="C44" s="44">
        <v>1</v>
      </c>
      <c r="D44" s="45">
        <f t="shared" si="0"/>
        <v>0.5</v>
      </c>
      <c r="E44" s="54">
        <f t="shared" si="7"/>
        <v>0</v>
      </c>
      <c r="F44" s="55">
        <f t="shared" si="8"/>
        <v>5511.675400000001</v>
      </c>
      <c r="G44" s="55">
        <f t="shared" si="6"/>
        <v>0</v>
      </c>
      <c r="H44" s="54">
        <f t="shared" si="9"/>
        <v>0</v>
      </c>
      <c r="I44" s="46">
        <f t="shared" si="10"/>
        <v>0</v>
      </c>
      <c r="J44" s="56">
        <f t="shared" si="11"/>
        <v>0</v>
      </c>
    </row>
    <row r="45" spans="1:10" ht="15.75" x14ac:dyDescent="0.25">
      <c r="A45" s="43">
        <v>32539</v>
      </c>
      <c r="B45" s="44">
        <v>0</v>
      </c>
      <c r="C45" s="44">
        <v>0</v>
      </c>
      <c r="D45" s="45">
        <f t="shared" si="0"/>
        <v>0</v>
      </c>
      <c r="E45" s="54">
        <f t="shared" si="7"/>
        <v>0</v>
      </c>
      <c r="F45" s="55">
        <f t="shared" si="8"/>
        <v>5511.675400000001</v>
      </c>
      <c r="G45" s="55">
        <f t="shared" si="6"/>
        <v>0</v>
      </c>
      <c r="H45" s="54">
        <f t="shared" si="9"/>
        <v>0</v>
      </c>
      <c r="I45" s="46">
        <f t="shared" si="10"/>
        <v>0</v>
      </c>
      <c r="J45" s="56">
        <f t="shared" si="11"/>
        <v>0</v>
      </c>
    </row>
    <row r="46" spans="1:10" ht="15.75" x14ac:dyDescent="0.25">
      <c r="A46" s="43">
        <v>32567</v>
      </c>
      <c r="B46" s="44">
        <v>11.4</v>
      </c>
      <c r="C46" s="44">
        <v>2</v>
      </c>
      <c r="D46" s="45">
        <f t="shared" si="0"/>
        <v>1</v>
      </c>
      <c r="E46" s="54">
        <f t="shared" si="7"/>
        <v>18.316479999999999</v>
      </c>
      <c r="F46" s="55">
        <f t="shared" si="8"/>
        <v>5529.9918800000014</v>
      </c>
      <c r="G46" s="55">
        <f t="shared" si="6"/>
        <v>0</v>
      </c>
      <c r="H46" s="54">
        <f t="shared" si="9"/>
        <v>0</v>
      </c>
      <c r="I46" s="46">
        <f t="shared" si="10"/>
        <v>0</v>
      </c>
      <c r="J46" s="56">
        <f t="shared" si="11"/>
        <v>18.316479999999999</v>
      </c>
    </row>
    <row r="47" spans="1:10" ht="15.75" x14ac:dyDescent="0.25">
      <c r="A47" s="43">
        <v>32598</v>
      </c>
      <c r="B47" s="44">
        <v>97.4</v>
      </c>
      <c r="C47" s="44">
        <v>9</v>
      </c>
      <c r="D47" s="45">
        <f t="shared" si="0"/>
        <v>4.5</v>
      </c>
      <c r="E47" s="54">
        <f t="shared" si="7"/>
        <v>163.61548000000002</v>
      </c>
      <c r="F47" s="55">
        <f t="shared" si="8"/>
        <v>5693.6073600000018</v>
      </c>
      <c r="G47" s="55">
        <f t="shared" si="6"/>
        <v>0</v>
      </c>
      <c r="H47" s="54">
        <f t="shared" si="9"/>
        <v>3</v>
      </c>
      <c r="I47" s="46">
        <f t="shared" si="10"/>
        <v>133.61548000000002</v>
      </c>
      <c r="J47" s="56">
        <f t="shared" si="11"/>
        <v>30</v>
      </c>
    </row>
    <row r="48" spans="1:10" ht="15.75" x14ac:dyDescent="0.25">
      <c r="A48" s="43">
        <v>32628</v>
      </c>
      <c r="B48" s="44">
        <v>65.3</v>
      </c>
      <c r="C48" s="44">
        <v>10</v>
      </c>
      <c r="D48" s="45">
        <f t="shared" si="0"/>
        <v>5</v>
      </c>
      <c r="E48" s="54">
        <f t="shared" si="7"/>
        <v>106.20035999999999</v>
      </c>
      <c r="F48" s="55">
        <f t="shared" si="8"/>
        <v>5799.8077200000016</v>
      </c>
      <c r="G48" s="55">
        <f t="shared" si="6"/>
        <v>3</v>
      </c>
      <c r="H48" s="54">
        <f t="shared" si="9"/>
        <v>3</v>
      </c>
      <c r="I48" s="46">
        <f t="shared" si="10"/>
        <v>79.200359999999989</v>
      </c>
      <c r="J48" s="56">
        <f t="shared" si="11"/>
        <v>30</v>
      </c>
    </row>
    <row r="49" spans="1:10" ht="15.75" x14ac:dyDescent="0.25">
      <c r="A49" s="43">
        <v>32659</v>
      </c>
      <c r="B49" s="44">
        <v>300.39999999999998</v>
      </c>
      <c r="C49" s="44">
        <v>20</v>
      </c>
      <c r="D49" s="45">
        <f t="shared" si="0"/>
        <v>10</v>
      </c>
      <c r="E49" s="54">
        <f t="shared" si="7"/>
        <v>511.45247999999992</v>
      </c>
      <c r="F49" s="55">
        <f t="shared" si="8"/>
        <v>6311.2602000000015</v>
      </c>
      <c r="G49" s="55">
        <f t="shared" si="6"/>
        <v>3</v>
      </c>
      <c r="H49" s="54">
        <f t="shared" si="9"/>
        <v>3</v>
      </c>
      <c r="I49" s="46">
        <f t="shared" si="10"/>
        <v>484.45247999999992</v>
      </c>
      <c r="J49" s="56">
        <f t="shared" si="11"/>
        <v>30</v>
      </c>
    </row>
    <row r="50" spans="1:10" ht="15.75" x14ac:dyDescent="0.25">
      <c r="A50" s="43">
        <v>32689</v>
      </c>
      <c r="B50" s="44">
        <v>110.4</v>
      </c>
      <c r="C50" s="44">
        <v>14</v>
      </c>
      <c r="D50" s="45">
        <f t="shared" si="0"/>
        <v>7</v>
      </c>
      <c r="E50" s="54">
        <f t="shared" si="7"/>
        <v>182.10808</v>
      </c>
      <c r="F50" s="55">
        <f t="shared" si="8"/>
        <v>6493.3682800000015</v>
      </c>
      <c r="G50" s="55">
        <f t="shared" si="6"/>
        <v>3</v>
      </c>
      <c r="H50" s="54">
        <f t="shared" si="9"/>
        <v>3</v>
      </c>
      <c r="I50" s="46">
        <f t="shared" si="10"/>
        <v>155.10808</v>
      </c>
      <c r="J50" s="56">
        <f t="shared" si="11"/>
        <v>30</v>
      </c>
    </row>
    <row r="51" spans="1:10" ht="15.75" x14ac:dyDescent="0.25">
      <c r="A51" s="43">
        <v>32720</v>
      </c>
      <c r="B51" s="44">
        <v>233.9</v>
      </c>
      <c r="C51" s="44">
        <v>23</v>
      </c>
      <c r="D51" s="45">
        <f t="shared" si="0"/>
        <v>11.5</v>
      </c>
      <c r="E51" s="54">
        <f t="shared" si="7"/>
        <v>391.69088000000005</v>
      </c>
      <c r="F51" s="55">
        <f t="shared" si="8"/>
        <v>6885.0591600000016</v>
      </c>
      <c r="G51" s="55">
        <f t="shared" si="6"/>
        <v>3</v>
      </c>
      <c r="H51" s="54">
        <f t="shared" si="9"/>
        <v>3</v>
      </c>
      <c r="I51" s="46">
        <f t="shared" si="10"/>
        <v>364.69088000000005</v>
      </c>
      <c r="J51" s="56">
        <f t="shared" ref="J51:J83" si="12">IF(H51&gt;0,30,IF(H51=0,(G51+E51)/($C$7/1000),0))</f>
        <v>30</v>
      </c>
    </row>
    <row r="52" spans="1:10" ht="15.75" x14ac:dyDescent="0.25">
      <c r="A52" s="43">
        <v>32751</v>
      </c>
      <c r="B52" s="44">
        <v>229</v>
      </c>
      <c r="C52" s="44">
        <v>21</v>
      </c>
      <c r="D52" s="45">
        <f t="shared" si="0"/>
        <v>10.5</v>
      </c>
      <c r="E52" s="54">
        <f t="shared" si="7"/>
        <v>384.82220000000001</v>
      </c>
      <c r="F52" s="55">
        <f t="shared" si="8"/>
        <v>7269.8813600000012</v>
      </c>
      <c r="G52" s="55">
        <f t="shared" si="6"/>
        <v>3</v>
      </c>
      <c r="H52" s="54">
        <f t="shared" si="9"/>
        <v>3</v>
      </c>
      <c r="I52" s="46">
        <f t="shared" si="10"/>
        <v>357.82220000000001</v>
      </c>
      <c r="J52" s="56">
        <f t="shared" si="12"/>
        <v>30</v>
      </c>
    </row>
    <row r="53" spans="1:10" ht="15.75" x14ac:dyDescent="0.25">
      <c r="A53" s="43">
        <v>32781</v>
      </c>
      <c r="B53" s="44">
        <v>112.9</v>
      </c>
      <c r="C53" s="44">
        <v>15</v>
      </c>
      <c r="D53" s="45">
        <f t="shared" si="0"/>
        <v>7.5</v>
      </c>
      <c r="E53" s="54">
        <f t="shared" si="7"/>
        <v>185.63048000000001</v>
      </c>
      <c r="F53" s="55">
        <f t="shared" si="8"/>
        <v>7455.511840000001</v>
      </c>
      <c r="G53" s="55">
        <f t="shared" si="6"/>
        <v>3</v>
      </c>
      <c r="H53" s="54">
        <f t="shared" si="9"/>
        <v>3</v>
      </c>
      <c r="I53" s="46">
        <f t="shared" si="10"/>
        <v>158.63048000000001</v>
      </c>
      <c r="J53" s="56">
        <f t="shared" si="12"/>
        <v>30</v>
      </c>
    </row>
    <row r="54" spans="1:10" ht="15.75" x14ac:dyDescent="0.25">
      <c r="A54" s="43">
        <v>32812</v>
      </c>
      <c r="B54" s="44">
        <v>29.5</v>
      </c>
      <c r="C54" s="44">
        <v>7</v>
      </c>
      <c r="D54" s="45">
        <f t="shared" si="0"/>
        <v>3.5</v>
      </c>
      <c r="E54" s="54">
        <f t="shared" si="7"/>
        <v>45.791199999999996</v>
      </c>
      <c r="F54" s="55">
        <f t="shared" si="8"/>
        <v>7501.3030400000007</v>
      </c>
      <c r="G54" s="55">
        <f t="shared" si="6"/>
        <v>3</v>
      </c>
      <c r="H54" s="54">
        <f t="shared" si="9"/>
        <v>3</v>
      </c>
      <c r="I54" s="46">
        <f t="shared" si="10"/>
        <v>18.791199999999996</v>
      </c>
      <c r="J54" s="56">
        <f t="shared" si="12"/>
        <v>30</v>
      </c>
    </row>
    <row r="55" spans="1:10" ht="15.75" x14ac:dyDescent="0.25">
      <c r="A55" s="43">
        <v>32842</v>
      </c>
      <c r="B55" s="44">
        <v>0.2</v>
      </c>
      <c r="C55" s="44">
        <v>2</v>
      </c>
      <c r="D55" s="45">
        <f t="shared" si="0"/>
        <v>1</v>
      </c>
      <c r="E55" s="54">
        <f t="shared" si="7"/>
        <v>0</v>
      </c>
      <c r="F55" s="55">
        <f t="shared" si="8"/>
        <v>7501.3030400000007</v>
      </c>
      <c r="G55" s="55">
        <f t="shared" si="6"/>
        <v>3</v>
      </c>
      <c r="H55" s="54">
        <f t="shared" si="9"/>
        <v>0</v>
      </c>
      <c r="I55" s="46">
        <f t="shared" si="10"/>
        <v>0</v>
      </c>
      <c r="J55" s="56">
        <f t="shared" si="12"/>
        <v>3</v>
      </c>
    </row>
    <row r="56" spans="1:10" ht="15.75" x14ac:dyDescent="0.25">
      <c r="A56" s="43">
        <v>32873</v>
      </c>
      <c r="B56" s="44">
        <v>5</v>
      </c>
      <c r="C56" s="44">
        <v>2</v>
      </c>
      <c r="D56" s="45">
        <f t="shared" si="0"/>
        <v>1</v>
      </c>
      <c r="E56" s="54">
        <f t="shared" si="7"/>
        <v>7.0447999999999995</v>
      </c>
      <c r="F56" s="55">
        <f t="shared" si="8"/>
        <v>7508.3478400000004</v>
      </c>
      <c r="G56" s="55">
        <f t="shared" si="6"/>
        <v>0</v>
      </c>
      <c r="H56" s="54">
        <f t="shared" si="9"/>
        <v>0</v>
      </c>
      <c r="I56" s="46">
        <f t="shared" si="10"/>
        <v>0</v>
      </c>
      <c r="J56" s="56">
        <f t="shared" si="12"/>
        <v>7.0447999999999995</v>
      </c>
    </row>
    <row r="57" spans="1:10" ht="15.75" x14ac:dyDescent="0.25">
      <c r="A57" s="43">
        <v>32904</v>
      </c>
      <c r="B57" s="44">
        <v>0.4</v>
      </c>
      <c r="C57" s="44">
        <v>2</v>
      </c>
      <c r="D57" s="45">
        <f t="shared" si="0"/>
        <v>1</v>
      </c>
      <c r="E57" s="54">
        <f t="shared" si="7"/>
        <v>0</v>
      </c>
      <c r="F57" s="55">
        <f t="shared" si="8"/>
        <v>7508.3478400000004</v>
      </c>
      <c r="G57" s="55">
        <f t="shared" si="6"/>
        <v>0</v>
      </c>
      <c r="H57" s="54">
        <f t="shared" si="9"/>
        <v>0</v>
      </c>
      <c r="I57" s="46">
        <f t="shared" si="10"/>
        <v>0</v>
      </c>
      <c r="J57" s="56">
        <f t="shared" si="12"/>
        <v>0</v>
      </c>
    </row>
    <row r="58" spans="1:10" ht="15.75" x14ac:dyDescent="0.25">
      <c r="A58" s="43">
        <v>32932</v>
      </c>
      <c r="B58" s="44">
        <v>0.9</v>
      </c>
      <c r="C58" s="44">
        <v>1</v>
      </c>
      <c r="D58" s="45">
        <f t="shared" si="0"/>
        <v>0.5</v>
      </c>
      <c r="E58" s="54">
        <f t="shared" si="7"/>
        <v>0.70448</v>
      </c>
      <c r="F58" s="55">
        <f t="shared" si="8"/>
        <v>7509.0523200000007</v>
      </c>
      <c r="G58" s="55">
        <f t="shared" si="6"/>
        <v>0</v>
      </c>
      <c r="H58" s="54">
        <f t="shared" si="9"/>
        <v>0</v>
      </c>
      <c r="I58" s="46">
        <f t="shared" si="10"/>
        <v>0</v>
      </c>
      <c r="J58" s="56">
        <f t="shared" si="12"/>
        <v>0.70448</v>
      </c>
    </row>
    <row r="59" spans="1:10" ht="15.75" x14ac:dyDescent="0.25">
      <c r="A59" s="43">
        <v>32963</v>
      </c>
      <c r="B59" s="44">
        <v>12.5</v>
      </c>
      <c r="C59" s="44">
        <v>6</v>
      </c>
      <c r="D59" s="45">
        <f t="shared" si="0"/>
        <v>3</v>
      </c>
      <c r="E59" s="54">
        <f t="shared" si="7"/>
        <v>16.731399999999997</v>
      </c>
      <c r="F59" s="55">
        <f t="shared" si="8"/>
        <v>7525.7837200000004</v>
      </c>
      <c r="G59" s="55">
        <f t="shared" si="6"/>
        <v>0</v>
      </c>
      <c r="H59" s="54">
        <f t="shared" si="9"/>
        <v>0</v>
      </c>
      <c r="I59" s="46">
        <f t="shared" si="10"/>
        <v>0</v>
      </c>
      <c r="J59" s="56">
        <f t="shared" si="12"/>
        <v>16.731399999999997</v>
      </c>
    </row>
    <row r="60" spans="1:10" ht="15.75" x14ac:dyDescent="0.25">
      <c r="A60" s="43">
        <v>32993</v>
      </c>
      <c r="B60" s="44">
        <v>122</v>
      </c>
      <c r="C60" s="44">
        <v>13</v>
      </c>
      <c r="D60" s="45">
        <f t="shared" si="0"/>
        <v>6.5</v>
      </c>
      <c r="E60" s="54">
        <f t="shared" si="7"/>
        <v>203.4186</v>
      </c>
      <c r="F60" s="55">
        <f t="shared" si="8"/>
        <v>7729.2023200000003</v>
      </c>
      <c r="G60" s="55">
        <f t="shared" si="6"/>
        <v>0</v>
      </c>
      <c r="H60" s="54">
        <f t="shared" si="9"/>
        <v>3</v>
      </c>
      <c r="I60" s="46">
        <f t="shared" si="10"/>
        <v>173.4186</v>
      </c>
      <c r="J60" s="56">
        <f t="shared" si="12"/>
        <v>30</v>
      </c>
    </row>
    <row r="61" spans="1:10" ht="15.75" x14ac:dyDescent="0.25">
      <c r="A61" s="43">
        <v>33024</v>
      </c>
      <c r="B61" s="44">
        <v>170</v>
      </c>
      <c r="C61" s="44">
        <v>18</v>
      </c>
      <c r="D61" s="45">
        <f t="shared" si="0"/>
        <v>9</v>
      </c>
      <c r="E61" s="54">
        <f t="shared" si="7"/>
        <v>283.5532</v>
      </c>
      <c r="F61" s="55">
        <f t="shared" si="8"/>
        <v>8012.7555200000006</v>
      </c>
      <c r="G61" s="55">
        <f t="shared" si="6"/>
        <v>3</v>
      </c>
      <c r="H61" s="54">
        <f t="shared" si="9"/>
        <v>3</v>
      </c>
      <c r="I61" s="46">
        <f t="shared" si="10"/>
        <v>256.5532</v>
      </c>
      <c r="J61" s="56">
        <f t="shared" si="12"/>
        <v>30</v>
      </c>
    </row>
    <row r="62" spans="1:10" ht="15.75" x14ac:dyDescent="0.25">
      <c r="A62" s="43">
        <v>33054</v>
      </c>
      <c r="B62" s="44">
        <v>125</v>
      </c>
      <c r="C62" s="44">
        <v>14</v>
      </c>
      <c r="D62" s="45">
        <f t="shared" si="0"/>
        <v>7</v>
      </c>
      <c r="E62" s="54">
        <f t="shared" si="7"/>
        <v>207.82159999999996</v>
      </c>
      <c r="F62" s="55">
        <f t="shared" si="8"/>
        <v>8220.5771199999999</v>
      </c>
      <c r="G62" s="55">
        <f t="shared" si="6"/>
        <v>3</v>
      </c>
      <c r="H62" s="54">
        <f t="shared" si="9"/>
        <v>3</v>
      </c>
      <c r="I62" s="46">
        <f t="shared" si="10"/>
        <v>180.82159999999996</v>
      </c>
      <c r="J62" s="56">
        <f t="shared" si="12"/>
        <v>30</v>
      </c>
    </row>
    <row r="63" spans="1:10" ht="15.75" x14ac:dyDescent="0.25">
      <c r="A63" s="43">
        <v>33085</v>
      </c>
      <c r="B63" s="44">
        <v>256.8</v>
      </c>
      <c r="C63" s="44">
        <v>25</v>
      </c>
      <c r="D63" s="45">
        <f t="shared" si="0"/>
        <v>12.5</v>
      </c>
      <c r="E63" s="54">
        <f t="shared" si="7"/>
        <v>430.26116000000002</v>
      </c>
      <c r="F63" s="55">
        <f t="shared" si="8"/>
        <v>8650.8382799999999</v>
      </c>
      <c r="G63" s="55">
        <f t="shared" si="6"/>
        <v>3</v>
      </c>
      <c r="H63" s="54">
        <f t="shared" si="9"/>
        <v>3</v>
      </c>
      <c r="I63" s="46">
        <f t="shared" si="10"/>
        <v>403.26116000000002</v>
      </c>
      <c r="J63" s="56">
        <f t="shared" si="12"/>
        <v>30</v>
      </c>
    </row>
    <row r="64" spans="1:10" ht="15.75" x14ac:dyDescent="0.25">
      <c r="A64" s="43">
        <v>33116</v>
      </c>
      <c r="B64" s="44">
        <v>188</v>
      </c>
      <c r="C64" s="44">
        <v>15</v>
      </c>
      <c r="D64" s="45">
        <f t="shared" si="0"/>
        <v>7.5</v>
      </c>
      <c r="E64" s="54">
        <f t="shared" si="7"/>
        <v>317.89659999999998</v>
      </c>
      <c r="F64" s="55">
        <f t="shared" si="8"/>
        <v>8968.73488</v>
      </c>
      <c r="G64" s="55">
        <f t="shared" si="6"/>
        <v>3</v>
      </c>
      <c r="H64" s="54">
        <f t="shared" si="9"/>
        <v>3</v>
      </c>
      <c r="I64" s="46">
        <f t="shared" si="10"/>
        <v>290.89659999999998</v>
      </c>
      <c r="J64" s="56">
        <f t="shared" si="12"/>
        <v>30</v>
      </c>
    </row>
    <row r="65" spans="1:10" ht="15.75" x14ac:dyDescent="0.25">
      <c r="A65" s="43">
        <v>33146</v>
      </c>
      <c r="B65" s="44">
        <v>101.2</v>
      </c>
      <c r="C65" s="44">
        <v>13</v>
      </c>
      <c r="D65" s="45">
        <f t="shared" si="0"/>
        <v>6.5</v>
      </c>
      <c r="E65" s="54">
        <f t="shared" si="7"/>
        <v>166.78564</v>
      </c>
      <c r="F65" s="55">
        <f t="shared" si="8"/>
        <v>9135.52052</v>
      </c>
      <c r="G65" s="55">
        <f t="shared" si="6"/>
        <v>3</v>
      </c>
      <c r="H65" s="54">
        <f t="shared" si="9"/>
        <v>3</v>
      </c>
      <c r="I65" s="46">
        <f t="shared" si="10"/>
        <v>139.78564</v>
      </c>
      <c r="J65" s="56">
        <f t="shared" si="12"/>
        <v>30</v>
      </c>
    </row>
    <row r="66" spans="1:10" ht="15.75" x14ac:dyDescent="0.25">
      <c r="A66" s="43">
        <v>33177</v>
      </c>
      <c r="B66" s="44">
        <v>3.3</v>
      </c>
      <c r="C66" s="44">
        <v>6</v>
      </c>
      <c r="D66" s="45">
        <f t="shared" si="0"/>
        <v>3</v>
      </c>
      <c r="E66" s="54">
        <f t="shared" si="7"/>
        <v>0.52835999999999972</v>
      </c>
      <c r="F66" s="55">
        <f t="shared" si="8"/>
        <v>9136.0488800000003</v>
      </c>
      <c r="G66" s="55">
        <f t="shared" si="6"/>
        <v>3</v>
      </c>
      <c r="H66" s="54">
        <f t="shared" ref="H66:H129" si="13">MIN(MAX((G66+E66-$H$3),0),$C$6)</f>
        <v>0</v>
      </c>
      <c r="I66" s="46">
        <f t="shared" ref="I66:I129" si="14">MAX(G66+E66-$H$3,0)</f>
        <v>0</v>
      </c>
      <c r="J66" s="56">
        <f t="shared" si="12"/>
        <v>3.5283599999999997</v>
      </c>
    </row>
    <row r="67" spans="1:10" ht="15.75" x14ac:dyDescent="0.25">
      <c r="A67" s="43">
        <v>33207</v>
      </c>
      <c r="B67" s="44">
        <v>3.1</v>
      </c>
      <c r="C67" s="44">
        <v>4</v>
      </c>
      <c r="D67" s="45">
        <f t="shared" si="0"/>
        <v>2</v>
      </c>
      <c r="E67" s="54">
        <f t="shared" si="7"/>
        <v>1.9373200000000002</v>
      </c>
      <c r="F67" s="55">
        <f t="shared" si="8"/>
        <v>9137.9861999999994</v>
      </c>
      <c r="G67" s="55">
        <f t="shared" si="6"/>
        <v>0</v>
      </c>
      <c r="H67" s="54">
        <f t="shared" si="13"/>
        <v>0</v>
      </c>
      <c r="I67" s="46">
        <f t="shared" si="14"/>
        <v>0</v>
      </c>
      <c r="J67" s="56">
        <f t="shared" si="12"/>
        <v>1.9373200000000002</v>
      </c>
    </row>
    <row r="68" spans="1:10" ht="15.75" x14ac:dyDescent="0.25">
      <c r="A68" s="43">
        <v>33238</v>
      </c>
      <c r="B68" s="44">
        <v>0.2</v>
      </c>
      <c r="C68" s="44">
        <v>1</v>
      </c>
      <c r="D68" s="45">
        <f t="shared" si="0"/>
        <v>0.5</v>
      </c>
      <c r="E68" s="54">
        <f t="shared" si="7"/>
        <v>0</v>
      </c>
      <c r="F68" s="55">
        <f t="shared" si="8"/>
        <v>9137.9861999999994</v>
      </c>
      <c r="G68" s="55">
        <f t="shared" si="6"/>
        <v>0</v>
      </c>
      <c r="H68" s="54">
        <f t="shared" si="13"/>
        <v>0</v>
      </c>
      <c r="I68" s="46">
        <f t="shared" si="14"/>
        <v>0</v>
      </c>
      <c r="J68" s="56">
        <f t="shared" si="12"/>
        <v>0</v>
      </c>
    </row>
    <row r="69" spans="1:10" ht="15.75" x14ac:dyDescent="0.25">
      <c r="A69" s="43">
        <v>33269</v>
      </c>
      <c r="B69" s="44">
        <v>0.8</v>
      </c>
      <c r="C69" s="44">
        <v>2</v>
      </c>
      <c r="D69" s="45">
        <f t="shared" si="0"/>
        <v>1</v>
      </c>
      <c r="E69" s="54">
        <f t="shared" si="7"/>
        <v>0</v>
      </c>
      <c r="F69" s="55">
        <f t="shared" si="8"/>
        <v>9137.9861999999994</v>
      </c>
      <c r="G69" s="55">
        <f t="shared" si="6"/>
        <v>0</v>
      </c>
      <c r="H69" s="54">
        <f t="shared" si="13"/>
        <v>0</v>
      </c>
      <c r="I69" s="46">
        <f t="shared" si="14"/>
        <v>0</v>
      </c>
      <c r="J69" s="56">
        <f t="shared" si="12"/>
        <v>0</v>
      </c>
    </row>
    <row r="70" spans="1:10" ht="15.75" x14ac:dyDescent="0.25">
      <c r="A70" s="43">
        <v>33297</v>
      </c>
      <c r="B70" s="44">
        <v>3.4</v>
      </c>
      <c r="C70" s="44">
        <v>2</v>
      </c>
      <c r="D70" s="45">
        <f t="shared" si="0"/>
        <v>1</v>
      </c>
      <c r="E70" s="54">
        <f t="shared" si="7"/>
        <v>4.2268799999999995</v>
      </c>
      <c r="F70" s="55">
        <f t="shared" si="8"/>
        <v>9142.2130799999995</v>
      </c>
      <c r="G70" s="55">
        <f t="shared" si="6"/>
        <v>0</v>
      </c>
      <c r="H70" s="54">
        <f t="shared" si="13"/>
        <v>0</v>
      </c>
      <c r="I70" s="46">
        <f t="shared" si="14"/>
        <v>0</v>
      </c>
      <c r="J70" s="56">
        <f t="shared" si="12"/>
        <v>4.2268799999999995</v>
      </c>
    </row>
    <row r="71" spans="1:10" ht="15.75" x14ac:dyDescent="0.25">
      <c r="A71" s="43">
        <v>33328</v>
      </c>
      <c r="B71" s="44">
        <v>72.599999999999994</v>
      </c>
      <c r="C71" s="44">
        <v>9</v>
      </c>
      <c r="D71" s="45">
        <f t="shared" si="0"/>
        <v>4.5</v>
      </c>
      <c r="E71" s="54">
        <f t="shared" si="7"/>
        <v>119.93771999999998</v>
      </c>
      <c r="F71" s="55">
        <f t="shared" si="8"/>
        <v>9262.1507999999994</v>
      </c>
      <c r="G71" s="55">
        <f t="shared" si="6"/>
        <v>0</v>
      </c>
      <c r="H71" s="54">
        <f t="shared" si="13"/>
        <v>3</v>
      </c>
      <c r="I71" s="46">
        <f t="shared" si="14"/>
        <v>89.937719999999985</v>
      </c>
      <c r="J71" s="56">
        <f t="shared" si="12"/>
        <v>30</v>
      </c>
    </row>
    <row r="72" spans="1:10" ht="15.75" x14ac:dyDescent="0.25">
      <c r="A72" s="43">
        <v>33358</v>
      </c>
      <c r="B72" s="44">
        <v>114.4</v>
      </c>
      <c r="C72" s="44">
        <v>9</v>
      </c>
      <c r="D72" s="45">
        <f t="shared" si="0"/>
        <v>4.5</v>
      </c>
      <c r="E72" s="54">
        <f t="shared" si="7"/>
        <v>193.55588000000003</v>
      </c>
      <c r="F72" s="55">
        <f t="shared" si="8"/>
        <v>9455.7066799999993</v>
      </c>
      <c r="G72" s="55">
        <f t="shared" si="6"/>
        <v>3</v>
      </c>
      <c r="H72" s="54">
        <f t="shared" si="13"/>
        <v>3</v>
      </c>
      <c r="I72" s="46">
        <f t="shared" si="14"/>
        <v>166.55588000000003</v>
      </c>
      <c r="J72" s="56">
        <f t="shared" si="12"/>
        <v>30</v>
      </c>
    </row>
    <row r="73" spans="1:10" ht="15.75" x14ac:dyDescent="0.25">
      <c r="A73" s="43">
        <v>33389</v>
      </c>
      <c r="B73" s="44">
        <v>325.89999999999998</v>
      </c>
      <c r="C73" s="44">
        <v>21</v>
      </c>
      <c r="D73" s="45">
        <f t="shared" ref="D73:D136" si="15">C73*$C$5</f>
        <v>10.5</v>
      </c>
      <c r="E73" s="54">
        <f t="shared" si="7"/>
        <v>555.4824799999999</v>
      </c>
      <c r="F73" s="55">
        <f t="shared" si="8"/>
        <v>10011.18916</v>
      </c>
      <c r="G73" s="55">
        <f t="shared" si="6"/>
        <v>3</v>
      </c>
      <c r="H73" s="54">
        <f t="shared" si="13"/>
        <v>3</v>
      </c>
      <c r="I73" s="46">
        <f t="shared" si="14"/>
        <v>528.4824799999999</v>
      </c>
      <c r="J73" s="56">
        <f t="shared" si="12"/>
        <v>30</v>
      </c>
    </row>
    <row r="74" spans="1:10" ht="15.75" x14ac:dyDescent="0.25">
      <c r="A74" s="43">
        <v>33419</v>
      </c>
      <c r="B74" s="44">
        <v>217.9</v>
      </c>
      <c r="C74" s="44">
        <v>22</v>
      </c>
      <c r="D74" s="45">
        <f t="shared" si="15"/>
        <v>11</v>
      </c>
      <c r="E74" s="54">
        <f t="shared" si="7"/>
        <v>364.39227999999997</v>
      </c>
      <c r="F74" s="55">
        <f t="shared" si="8"/>
        <v>10375.58144</v>
      </c>
      <c r="G74" s="55">
        <f t="shared" si="6"/>
        <v>3</v>
      </c>
      <c r="H74" s="54">
        <f t="shared" si="13"/>
        <v>3</v>
      </c>
      <c r="I74" s="46">
        <f t="shared" si="14"/>
        <v>337.39227999999997</v>
      </c>
      <c r="J74" s="56">
        <f t="shared" si="12"/>
        <v>30</v>
      </c>
    </row>
    <row r="75" spans="1:10" ht="15.75" x14ac:dyDescent="0.25">
      <c r="A75" s="43">
        <v>33450</v>
      </c>
      <c r="B75" s="44">
        <v>237.5</v>
      </c>
      <c r="C75" s="44">
        <v>24</v>
      </c>
      <c r="D75" s="45">
        <f t="shared" si="15"/>
        <v>12</v>
      </c>
      <c r="E75" s="54">
        <f t="shared" si="7"/>
        <v>397.1506</v>
      </c>
      <c r="F75" s="55">
        <f t="shared" si="8"/>
        <v>10772.732040000001</v>
      </c>
      <c r="G75" s="55">
        <f t="shared" si="6"/>
        <v>3</v>
      </c>
      <c r="H75" s="54">
        <f t="shared" si="13"/>
        <v>3</v>
      </c>
      <c r="I75" s="46">
        <f t="shared" si="14"/>
        <v>370.1506</v>
      </c>
      <c r="J75" s="56">
        <f t="shared" si="12"/>
        <v>30</v>
      </c>
    </row>
    <row r="76" spans="1:10" ht="15.75" x14ac:dyDescent="0.25">
      <c r="A76" s="43">
        <v>33481</v>
      </c>
      <c r="B76" s="44">
        <v>396.3</v>
      </c>
      <c r="C76" s="44">
        <v>27</v>
      </c>
      <c r="D76" s="45">
        <f t="shared" si="15"/>
        <v>13.5</v>
      </c>
      <c r="E76" s="54">
        <f t="shared" si="7"/>
        <v>674.18736000000001</v>
      </c>
      <c r="F76" s="55">
        <f t="shared" si="8"/>
        <v>11446.919400000001</v>
      </c>
      <c r="G76" s="55">
        <f t="shared" si="6"/>
        <v>3</v>
      </c>
      <c r="H76" s="54">
        <f t="shared" si="13"/>
        <v>3</v>
      </c>
      <c r="I76" s="46">
        <f t="shared" si="14"/>
        <v>647.18736000000001</v>
      </c>
      <c r="J76" s="56">
        <f t="shared" si="12"/>
        <v>30</v>
      </c>
    </row>
    <row r="77" spans="1:10" ht="15.75" x14ac:dyDescent="0.25">
      <c r="A77" s="43">
        <v>33511</v>
      </c>
      <c r="B77" s="44">
        <v>120</v>
      </c>
      <c r="C77" s="44">
        <v>16</v>
      </c>
      <c r="D77" s="45">
        <f t="shared" si="15"/>
        <v>8</v>
      </c>
      <c r="E77" s="54">
        <f t="shared" si="7"/>
        <v>197.25439999999998</v>
      </c>
      <c r="F77" s="55">
        <f t="shared" si="8"/>
        <v>11644.1738</v>
      </c>
      <c r="G77" s="55">
        <f t="shared" si="6"/>
        <v>3</v>
      </c>
      <c r="H77" s="54">
        <f t="shared" si="13"/>
        <v>3</v>
      </c>
      <c r="I77" s="46">
        <f t="shared" si="14"/>
        <v>170.25439999999998</v>
      </c>
      <c r="J77" s="56">
        <f t="shared" si="12"/>
        <v>30</v>
      </c>
    </row>
    <row r="78" spans="1:10" ht="15.75" x14ac:dyDescent="0.25">
      <c r="A78" s="43">
        <v>33542</v>
      </c>
      <c r="B78" s="44">
        <v>25.2</v>
      </c>
      <c r="C78" s="44">
        <v>5</v>
      </c>
      <c r="D78" s="45">
        <f t="shared" si="15"/>
        <v>2.5</v>
      </c>
      <c r="E78" s="54">
        <f t="shared" si="7"/>
        <v>39.97923999999999</v>
      </c>
      <c r="F78" s="55">
        <f t="shared" si="8"/>
        <v>11684.153040000001</v>
      </c>
      <c r="G78" s="55">
        <f t="shared" ref="G78:G141" si="16">H77</f>
        <v>3</v>
      </c>
      <c r="H78" s="54">
        <f t="shared" si="13"/>
        <v>3</v>
      </c>
      <c r="I78" s="46">
        <f t="shared" si="14"/>
        <v>12.97923999999999</v>
      </c>
      <c r="J78" s="56">
        <f t="shared" si="12"/>
        <v>30</v>
      </c>
    </row>
    <row r="79" spans="1:10" ht="15.75" x14ac:dyDescent="0.25">
      <c r="A79" s="43">
        <v>33572</v>
      </c>
      <c r="B79" s="44">
        <v>9.5</v>
      </c>
      <c r="C79" s="44">
        <v>2</v>
      </c>
      <c r="D79" s="45">
        <f t="shared" si="15"/>
        <v>1</v>
      </c>
      <c r="E79" s="54">
        <f t="shared" si="7"/>
        <v>14.970200000000002</v>
      </c>
      <c r="F79" s="55">
        <f t="shared" si="8"/>
        <v>11699.123240000001</v>
      </c>
      <c r="G79" s="55">
        <f t="shared" si="16"/>
        <v>3</v>
      </c>
      <c r="H79" s="54">
        <f t="shared" si="13"/>
        <v>0</v>
      </c>
      <c r="I79" s="46">
        <f t="shared" si="14"/>
        <v>0</v>
      </c>
      <c r="J79" s="56">
        <f t="shared" si="12"/>
        <v>17.970200000000002</v>
      </c>
    </row>
    <row r="80" spans="1:10" ht="15.75" x14ac:dyDescent="0.25">
      <c r="A80" s="43">
        <v>33603</v>
      </c>
      <c r="B80" s="44">
        <v>14.4</v>
      </c>
      <c r="C80" s="44">
        <v>4</v>
      </c>
      <c r="D80" s="45">
        <f t="shared" si="15"/>
        <v>2</v>
      </c>
      <c r="E80" s="54">
        <f t="shared" ref="E80:E143" si="17">MAX(0,((B80-D80)/1000)*$C$4*$C$3)</f>
        <v>21.83888</v>
      </c>
      <c r="F80" s="55">
        <f t="shared" ref="F80:F143" si="18">E80+F79</f>
        <v>11720.96212</v>
      </c>
      <c r="G80" s="55">
        <f t="shared" si="16"/>
        <v>0</v>
      </c>
      <c r="H80" s="54">
        <f t="shared" si="13"/>
        <v>0</v>
      </c>
      <c r="I80" s="46">
        <f t="shared" si="14"/>
        <v>0</v>
      </c>
      <c r="J80" s="56">
        <f t="shared" si="12"/>
        <v>21.83888</v>
      </c>
    </row>
    <row r="81" spans="1:10" ht="15.75" x14ac:dyDescent="0.25">
      <c r="A81" s="43">
        <v>33634</v>
      </c>
      <c r="B81" s="44">
        <v>2</v>
      </c>
      <c r="C81" s="44">
        <v>2</v>
      </c>
      <c r="D81" s="45">
        <f t="shared" si="15"/>
        <v>1</v>
      </c>
      <c r="E81" s="54">
        <f t="shared" si="17"/>
        <v>1.7611999999999999</v>
      </c>
      <c r="F81" s="55">
        <f t="shared" si="18"/>
        <v>11722.723320000001</v>
      </c>
      <c r="G81" s="55">
        <f t="shared" si="16"/>
        <v>0</v>
      </c>
      <c r="H81" s="54">
        <f t="shared" si="13"/>
        <v>0</v>
      </c>
      <c r="I81" s="46">
        <f t="shared" si="14"/>
        <v>0</v>
      </c>
      <c r="J81" s="56">
        <f t="shared" si="12"/>
        <v>1.7611999999999999</v>
      </c>
    </row>
    <row r="82" spans="1:10" ht="15.75" x14ac:dyDescent="0.25">
      <c r="A82" s="43">
        <v>33663</v>
      </c>
      <c r="B82" s="44">
        <v>2.2999999999999998</v>
      </c>
      <c r="C82" s="44">
        <v>3</v>
      </c>
      <c r="D82" s="45">
        <f t="shared" si="15"/>
        <v>1.5</v>
      </c>
      <c r="E82" s="54">
        <f t="shared" si="17"/>
        <v>1.4089599999999995</v>
      </c>
      <c r="F82" s="55">
        <f t="shared" si="18"/>
        <v>11724.132280000002</v>
      </c>
      <c r="G82" s="55">
        <f t="shared" si="16"/>
        <v>0</v>
      </c>
      <c r="H82" s="54">
        <f t="shared" si="13"/>
        <v>0</v>
      </c>
      <c r="I82" s="46">
        <f t="shared" si="14"/>
        <v>0</v>
      </c>
      <c r="J82" s="56">
        <f t="shared" si="12"/>
        <v>1.4089599999999995</v>
      </c>
    </row>
    <row r="83" spans="1:10" ht="15.75" x14ac:dyDescent="0.25">
      <c r="A83" s="43">
        <v>33694</v>
      </c>
      <c r="B83" s="44">
        <v>80.900000000000006</v>
      </c>
      <c r="C83" s="44">
        <v>12</v>
      </c>
      <c r="D83" s="45">
        <f t="shared" si="15"/>
        <v>6</v>
      </c>
      <c r="E83" s="54">
        <f t="shared" si="17"/>
        <v>131.91388000000001</v>
      </c>
      <c r="F83" s="55">
        <f t="shared" si="18"/>
        <v>11856.046160000002</v>
      </c>
      <c r="G83" s="55">
        <f t="shared" si="16"/>
        <v>0</v>
      </c>
      <c r="H83" s="54">
        <f t="shared" si="13"/>
        <v>3</v>
      </c>
      <c r="I83" s="46">
        <f t="shared" si="14"/>
        <v>101.91388000000001</v>
      </c>
      <c r="J83" s="56">
        <f t="shared" si="12"/>
        <v>30</v>
      </c>
    </row>
    <row r="84" spans="1:10" ht="15.75" x14ac:dyDescent="0.25">
      <c r="A84" s="43">
        <v>33724</v>
      </c>
      <c r="B84" s="44">
        <v>105.3</v>
      </c>
      <c r="C84" s="44">
        <v>14</v>
      </c>
      <c r="D84" s="45">
        <f t="shared" si="15"/>
        <v>7</v>
      </c>
      <c r="E84" s="54">
        <f t="shared" si="17"/>
        <v>173.12595999999999</v>
      </c>
      <c r="F84" s="55">
        <f t="shared" si="18"/>
        <v>12029.172120000001</v>
      </c>
      <c r="G84" s="55">
        <f t="shared" si="16"/>
        <v>3</v>
      </c>
      <c r="H84" s="54">
        <f t="shared" si="13"/>
        <v>3</v>
      </c>
      <c r="I84" s="46">
        <f t="shared" si="14"/>
        <v>146.12595999999999</v>
      </c>
      <c r="J84" s="56">
        <f t="shared" ref="J84:J147" si="19">IF(H84&gt;0,30,IF(H84=0,(G84+E84)/($C$7/1000),0))</f>
        <v>30</v>
      </c>
    </row>
    <row r="85" spans="1:10" ht="15.75" x14ac:dyDescent="0.25">
      <c r="A85" s="43">
        <v>33755</v>
      </c>
      <c r="B85" s="44">
        <v>228.5</v>
      </c>
      <c r="C85" s="44">
        <v>27</v>
      </c>
      <c r="D85" s="45">
        <f t="shared" si="15"/>
        <v>13.5</v>
      </c>
      <c r="E85" s="54">
        <f t="shared" si="17"/>
        <v>378.65800000000002</v>
      </c>
      <c r="F85" s="55">
        <f t="shared" si="18"/>
        <v>12407.830120000001</v>
      </c>
      <c r="G85" s="55">
        <f t="shared" si="16"/>
        <v>3</v>
      </c>
      <c r="H85" s="54">
        <f t="shared" si="13"/>
        <v>3</v>
      </c>
      <c r="I85" s="46">
        <f t="shared" si="14"/>
        <v>351.65800000000002</v>
      </c>
      <c r="J85" s="56">
        <f t="shared" si="19"/>
        <v>30</v>
      </c>
    </row>
    <row r="86" spans="1:10" ht="15.75" x14ac:dyDescent="0.25">
      <c r="A86" s="43">
        <v>33785</v>
      </c>
      <c r="B86" s="44">
        <v>184.1</v>
      </c>
      <c r="C86" s="44">
        <v>23</v>
      </c>
      <c r="D86" s="45">
        <f t="shared" si="15"/>
        <v>11.5</v>
      </c>
      <c r="E86" s="54">
        <f t="shared" si="17"/>
        <v>303.98312000000004</v>
      </c>
      <c r="F86" s="55">
        <f t="shared" si="18"/>
        <v>12711.813240000001</v>
      </c>
      <c r="G86" s="55">
        <f t="shared" si="16"/>
        <v>3</v>
      </c>
      <c r="H86" s="54">
        <f t="shared" si="13"/>
        <v>3</v>
      </c>
      <c r="I86" s="46">
        <f t="shared" si="14"/>
        <v>276.98312000000004</v>
      </c>
      <c r="J86" s="56">
        <f t="shared" si="19"/>
        <v>30</v>
      </c>
    </row>
    <row r="87" spans="1:10" ht="15.75" x14ac:dyDescent="0.25">
      <c r="A87" s="43">
        <v>33816</v>
      </c>
      <c r="B87" s="44">
        <v>111.6</v>
      </c>
      <c r="C87" s="44">
        <v>18</v>
      </c>
      <c r="D87" s="45">
        <f t="shared" si="15"/>
        <v>9</v>
      </c>
      <c r="E87" s="54">
        <f t="shared" si="17"/>
        <v>180.69911999999999</v>
      </c>
      <c r="F87" s="55">
        <f t="shared" si="18"/>
        <v>12892.512360000001</v>
      </c>
      <c r="G87" s="55">
        <f t="shared" si="16"/>
        <v>3</v>
      </c>
      <c r="H87" s="54">
        <f t="shared" si="13"/>
        <v>3</v>
      </c>
      <c r="I87" s="46">
        <f t="shared" si="14"/>
        <v>153.69911999999999</v>
      </c>
      <c r="J87" s="56">
        <f t="shared" si="19"/>
        <v>30</v>
      </c>
    </row>
    <row r="88" spans="1:10" ht="15.75" x14ac:dyDescent="0.25">
      <c r="A88" s="43">
        <v>33847</v>
      </c>
      <c r="B88" s="44">
        <v>339.9</v>
      </c>
      <c r="C88" s="44">
        <v>22</v>
      </c>
      <c r="D88" s="45">
        <f t="shared" si="15"/>
        <v>11</v>
      </c>
      <c r="E88" s="54">
        <f t="shared" si="17"/>
        <v>579.25867999999991</v>
      </c>
      <c r="F88" s="55">
        <f t="shared" si="18"/>
        <v>13471.77104</v>
      </c>
      <c r="G88" s="55">
        <f t="shared" si="16"/>
        <v>3</v>
      </c>
      <c r="H88" s="54">
        <f t="shared" si="13"/>
        <v>3</v>
      </c>
      <c r="I88" s="46">
        <f t="shared" si="14"/>
        <v>552.25867999999991</v>
      </c>
      <c r="J88" s="56">
        <f t="shared" si="19"/>
        <v>30</v>
      </c>
    </row>
    <row r="89" spans="1:10" ht="15.75" x14ac:dyDescent="0.25">
      <c r="A89" s="43">
        <v>33877</v>
      </c>
      <c r="B89" s="44">
        <v>134.4</v>
      </c>
      <c r="C89" s="44">
        <v>14</v>
      </c>
      <c r="D89" s="45">
        <f t="shared" si="15"/>
        <v>7</v>
      </c>
      <c r="E89" s="54">
        <f t="shared" si="17"/>
        <v>224.37688000000003</v>
      </c>
      <c r="F89" s="55">
        <f t="shared" si="18"/>
        <v>13696.147919999999</v>
      </c>
      <c r="G89" s="55">
        <f t="shared" si="16"/>
        <v>3</v>
      </c>
      <c r="H89" s="54">
        <f t="shared" si="13"/>
        <v>3</v>
      </c>
      <c r="I89" s="46">
        <f t="shared" si="14"/>
        <v>197.37688000000003</v>
      </c>
      <c r="J89" s="56">
        <f t="shared" si="19"/>
        <v>30</v>
      </c>
    </row>
    <row r="90" spans="1:10" ht="15.75" x14ac:dyDescent="0.25">
      <c r="A90" s="43">
        <v>33908</v>
      </c>
      <c r="B90" s="44">
        <v>20.6</v>
      </c>
      <c r="C90" s="44">
        <v>8</v>
      </c>
      <c r="D90" s="45">
        <f t="shared" si="15"/>
        <v>4</v>
      </c>
      <c r="E90" s="54">
        <f t="shared" si="17"/>
        <v>29.23592</v>
      </c>
      <c r="F90" s="55">
        <f t="shared" si="18"/>
        <v>13725.383839999999</v>
      </c>
      <c r="G90" s="55">
        <f t="shared" si="16"/>
        <v>3</v>
      </c>
      <c r="H90" s="54">
        <f t="shared" si="13"/>
        <v>2.2359200000000001</v>
      </c>
      <c r="I90" s="46">
        <f t="shared" si="14"/>
        <v>2.2359200000000001</v>
      </c>
      <c r="J90" s="56">
        <f t="shared" si="19"/>
        <v>30</v>
      </c>
    </row>
    <row r="91" spans="1:10" ht="15.75" x14ac:dyDescent="0.25">
      <c r="A91" s="43">
        <v>33938</v>
      </c>
      <c r="B91" s="44">
        <v>4.4000000000000004</v>
      </c>
      <c r="C91" s="44">
        <v>1</v>
      </c>
      <c r="D91" s="45">
        <f t="shared" si="15"/>
        <v>0.5</v>
      </c>
      <c r="E91" s="54">
        <f t="shared" si="17"/>
        <v>6.8686800000000003</v>
      </c>
      <c r="F91" s="55">
        <f t="shared" si="18"/>
        <v>13732.252519999998</v>
      </c>
      <c r="G91" s="55">
        <f t="shared" si="16"/>
        <v>2.2359200000000001</v>
      </c>
      <c r="H91" s="54">
        <f t="shared" si="13"/>
        <v>0</v>
      </c>
      <c r="I91" s="46">
        <f t="shared" si="14"/>
        <v>0</v>
      </c>
      <c r="J91" s="56">
        <f t="shared" si="19"/>
        <v>9.1046000000000014</v>
      </c>
    </row>
    <row r="92" spans="1:10" ht="15.75" x14ac:dyDescent="0.25">
      <c r="A92" s="43">
        <v>33969</v>
      </c>
      <c r="B92" s="44">
        <v>10.6</v>
      </c>
      <c r="C92" s="44">
        <v>1</v>
      </c>
      <c r="D92" s="45">
        <f t="shared" si="15"/>
        <v>0.5</v>
      </c>
      <c r="E92" s="54">
        <f t="shared" si="17"/>
        <v>17.788119999999999</v>
      </c>
      <c r="F92" s="55">
        <f t="shared" si="18"/>
        <v>13750.040639999997</v>
      </c>
      <c r="G92" s="55">
        <f t="shared" si="16"/>
        <v>0</v>
      </c>
      <c r="H92" s="54">
        <f t="shared" si="13"/>
        <v>0</v>
      </c>
      <c r="I92" s="46">
        <f t="shared" si="14"/>
        <v>0</v>
      </c>
      <c r="J92" s="56">
        <f t="shared" si="19"/>
        <v>17.788119999999999</v>
      </c>
    </row>
    <row r="93" spans="1:10" ht="15.75" x14ac:dyDescent="0.25">
      <c r="A93" s="43">
        <v>34000</v>
      </c>
      <c r="B93" s="44">
        <v>10.7</v>
      </c>
      <c r="C93" s="44">
        <v>3</v>
      </c>
      <c r="D93" s="45">
        <f t="shared" si="15"/>
        <v>1.5</v>
      </c>
      <c r="E93" s="54">
        <f t="shared" si="17"/>
        <v>16.203039999999998</v>
      </c>
      <c r="F93" s="55">
        <f t="shared" si="18"/>
        <v>13766.243679999998</v>
      </c>
      <c r="G93" s="55">
        <f t="shared" si="16"/>
        <v>0</v>
      </c>
      <c r="H93" s="54">
        <f t="shared" si="13"/>
        <v>0</v>
      </c>
      <c r="I93" s="46">
        <f t="shared" si="14"/>
        <v>0</v>
      </c>
      <c r="J93" s="56">
        <f t="shared" si="19"/>
        <v>16.203039999999998</v>
      </c>
    </row>
    <row r="94" spans="1:10" ht="15.75" x14ac:dyDescent="0.25">
      <c r="A94" s="43">
        <v>34028</v>
      </c>
      <c r="B94" s="44">
        <v>2.1</v>
      </c>
      <c r="C94" s="44">
        <v>3</v>
      </c>
      <c r="D94" s="45">
        <f t="shared" si="15"/>
        <v>1.5</v>
      </c>
      <c r="E94" s="54">
        <f t="shared" si="17"/>
        <v>1.0567200000000001</v>
      </c>
      <c r="F94" s="55">
        <f t="shared" si="18"/>
        <v>13767.300399999998</v>
      </c>
      <c r="G94" s="55">
        <f t="shared" si="16"/>
        <v>0</v>
      </c>
      <c r="H94" s="54">
        <f t="shared" si="13"/>
        <v>0</v>
      </c>
      <c r="I94" s="46">
        <f t="shared" si="14"/>
        <v>0</v>
      </c>
      <c r="J94" s="56">
        <f t="shared" si="19"/>
        <v>1.0567200000000001</v>
      </c>
    </row>
    <row r="95" spans="1:10" ht="15.75" x14ac:dyDescent="0.25">
      <c r="A95" s="43">
        <v>34059</v>
      </c>
      <c r="B95" s="44">
        <v>13.4</v>
      </c>
      <c r="C95" s="44">
        <v>3</v>
      </c>
      <c r="D95" s="45">
        <f t="shared" si="15"/>
        <v>1.5</v>
      </c>
      <c r="E95" s="54">
        <f t="shared" si="17"/>
        <v>20.958280000000002</v>
      </c>
      <c r="F95" s="55">
        <f t="shared" si="18"/>
        <v>13788.258679999999</v>
      </c>
      <c r="G95" s="55">
        <f t="shared" si="16"/>
        <v>0</v>
      </c>
      <c r="H95" s="54">
        <f t="shared" si="13"/>
        <v>0</v>
      </c>
      <c r="I95" s="46">
        <f t="shared" si="14"/>
        <v>0</v>
      </c>
      <c r="J95" s="56">
        <f t="shared" si="19"/>
        <v>20.958280000000002</v>
      </c>
    </row>
    <row r="96" spans="1:10" ht="15.75" x14ac:dyDescent="0.25">
      <c r="A96" s="43">
        <v>34089</v>
      </c>
      <c r="B96" s="44">
        <v>58.9</v>
      </c>
      <c r="C96" s="44">
        <v>9</v>
      </c>
      <c r="D96" s="45">
        <f t="shared" si="15"/>
        <v>4.5</v>
      </c>
      <c r="E96" s="54">
        <f t="shared" si="17"/>
        <v>95.809279999999987</v>
      </c>
      <c r="F96" s="55">
        <f t="shared" si="18"/>
        <v>13884.067959999998</v>
      </c>
      <c r="G96" s="55">
        <f t="shared" si="16"/>
        <v>0</v>
      </c>
      <c r="H96" s="54">
        <f t="shared" si="13"/>
        <v>3</v>
      </c>
      <c r="I96" s="46">
        <f t="shared" si="14"/>
        <v>65.809279999999987</v>
      </c>
      <c r="J96" s="56">
        <f t="shared" si="19"/>
        <v>30</v>
      </c>
    </row>
    <row r="97" spans="1:10" ht="15.75" x14ac:dyDescent="0.25">
      <c r="A97" s="43">
        <v>34120</v>
      </c>
      <c r="B97" s="44">
        <v>170.6</v>
      </c>
      <c r="C97" s="44">
        <v>21</v>
      </c>
      <c r="D97" s="45">
        <f t="shared" si="15"/>
        <v>10.5</v>
      </c>
      <c r="E97" s="54">
        <f t="shared" si="17"/>
        <v>281.96811999999994</v>
      </c>
      <c r="F97" s="55">
        <f t="shared" si="18"/>
        <v>14166.036079999998</v>
      </c>
      <c r="G97" s="55">
        <f t="shared" si="16"/>
        <v>3</v>
      </c>
      <c r="H97" s="54">
        <f t="shared" si="13"/>
        <v>3</v>
      </c>
      <c r="I97" s="46">
        <f t="shared" si="14"/>
        <v>254.96811999999994</v>
      </c>
      <c r="J97" s="56">
        <f t="shared" si="19"/>
        <v>30</v>
      </c>
    </row>
    <row r="98" spans="1:10" ht="15.75" x14ac:dyDescent="0.25">
      <c r="A98" s="43">
        <v>34150</v>
      </c>
      <c r="B98" s="44">
        <v>148.19999999999999</v>
      </c>
      <c r="C98" s="44">
        <v>17</v>
      </c>
      <c r="D98" s="45">
        <f t="shared" si="15"/>
        <v>8.5</v>
      </c>
      <c r="E98" s="54">
        <f t="shared" si="17"/>
        <v>246.03963999999999</v>
      </c>
      <c r="F98" s="55">
        <f t="shared" si="18"/>
        <v>14412.075719999999</v>
      </c>
      <c r="G98" s="55">
        <f t="shared" si="16"/>
        <v>3</v>
      </c>
      <c r="H98" s="54">
        <f t="shared" si="13"/>
        <v>3</v>
      </c>
      <c r="I98" s="46">
        <f t="shared" si="14"/>
        <v>219.03963999999999</v>
      </c>
      <c r="J98" s="56">
        <f t="shared" si="19"/>
        <v>30</v>
      </c>
    </row>
    <row r="99" spans="1:10" ht="15.75" x14ac:dyDescent="0.25">
      <c r="A99" s="43">
        <v>34181</v>
      </c>
      <c r="B99" s="44">
        <v>254.6</v>
      </c>
      <c r="C99" s="44">
        <v>23</v>
      </c>
      <c r="D99" s="45">
        <f t="shared" si="15"/>
        <v>11.5</v>
      </c>
      <c r="E99" s="54">
        <f t="shared" si="17"/>
        <v>428.14771999999999</v>
      </c>
      <c r="F99" s="55">
        <f t="shared" si="18"/>
        <v>14840.22344</v>
      </c>
      <c r="G99" s="55">
        <f t="shared" si="16"/>
        <v>3</v>
      </c>
      <c r="H99" s="54">
        <f t="shared" si="13"/>
        <v>3</v>
      </c>
      <c r="I99" s="46">
        <f t="shared" si="14"/>
        <v>401.14771999999999</v>
      </c>
      <c r="J99" s="56">
        <f t="shared" si="19"/>
        <v>30</v>
      </c>
    </row>
    <row r="100" spans="1:10" ht="15.75" x14ac:dyDescent="0.25">
      <c r="A100" s="43">
        <v>34212</v>
      </c>
      <c r="B100" s="44">
        <v>91.4</v>
      </c>
      <c r="C100" s="44">
        <v>12</v>
      </c>
      <c r="D100" s="45">
        <f t="shared" si="15"/>
        <v>6</v>
      </c>
      <c r="E100" s="54">
        <f t="shared" si="17"/>
        <v>150.40648000000002</v>
      </c>
      <c r="F100" s="55">
        <f t="shared" si="18"/>
        <v>14990.629919999999</v>
      </c>
      <c r="G100" s="55">
        <f t="shared" si="16"/>
        <v>3</v>
      </c>
      <c r="H100" s="54">
        <f t="shared" si="13"/>
        <v>3</v>
      </c>
      <c r="I100" s="46">
        <f t="shared" si="14"/>
        <v>123.40648000000002</v>
      </c>
      <c r="J100" s="56">
        <f t="shared" si="19"/>
        <v>30</v>
      </c>
    </row>
    <row r="101" spans="1:10" ht="15.75" x14ac:dyDescent="0.25">
      <c r="A101" s="43">
        <v>34242</v>
      </c>
      <c r="B101" s="44">
        <v>130.9</v>
      </c>
      <c r="C101" s="44">
        <v>15</v>
      </c>
      <c r="D101" s="45">
        <f t="shared" si="15"/>
        <v>7.5</v>
      </c>
      <c r="E101" s="54">
        <f t="shared" si="17"/>
        <v>217.33208000000002</v>
      </c>
      <c r="F101" s="55">
        <f t="shared" si="18"/>
        <v>15207.962</v>
      </c>
      <c r="G101" s="55">
        <f t="shared" si="16"/>
        <v>3</v>
      </c>
      <c r="H101" s="54">
        <f t="shared" si="13"/>
        <v>3</v>
      </c>
      <c r="I101" s="46">
        <f t="shared" si="14"/>
        <v>190.33208000000002</v>
      </c>
      <c r="J101" s="56">
        <f t="shared" si="19"/>
        <v>30</v>
      </c>
    </row>
    <row r="102" spans="1:10" ht="15.75" x14ac:dyDescent="0.25">
      <c r="A102" s="43">
        <v>34273</v>
      </c>
      <c r="B102" s="44">
        <v>37</v>
      </c>
      <c r="C102" s="44">
        <v>11</v>
      </c>
      <c r="D102" s="45">
        <f t="shared" si="15"/>
        <v>5.5</v>
      </c>
      <c r="E102" s="54">
        <f t="shared" si="17"/>
        <v>55.477800000000002</v>
      </c>
      <c r="F102" s="55">
        <f t="shared" si="18"/>
        <v>15263.4398</v>
      </c>
      <c r="G102" s="55">
        <f t="shared" si="16"/>
        <v>3</v>
      </c>
      <c r="H102" s="54">
        <f t="shared" si="13"/>
        <v>3</v>
      </c>
      <c r="I102" s="46">
        <f t="shared" si="14"/>
        <v>28.477800000000002</v>
      </c>
      <c r="J102" s="56">
        <f t="shared" si="19"/>
        <v>30</v>
      </c>
    </row>
    <row r="103" spans="1:10" ht="15.75" x14ac:dyDescent="0.25">
      <c r="A103" s="43">
        <v>34303</v>
      </c>
      <c r="B103" s="44">
        <v>12.3</v>
      </c>
      <c r="C103" s="44">
        <v>3</v>
      </c>
      <c r="D103" s="45">
        <f t="shared" si="15"/>
        <v>1.5</v>
      </c>
      <c r="E103" s="54">
        <f t="shared" si="17"/>
        <v>19.020960000000002</v>
      </c>
      <c r="F103" s="55">
        <f t="shared" si="18"/>
        <v>15282.46076</v>
      </c>
      <c r="G103" s="55">
        <f t="shared" si="16"/>
        <v>3</v>
      </c>
      <c r="H103" s="54">
        <f t="shared" si="13"/>
        <v>0</v>
      </c>
      <c r="I103" s="46">
        <f t="shared" si="14"/>
        <v>0</v>
      </c>
      <c r="J103" s="56">
        <f t="shared" si="19"/>
        <v>22.020960000000002</v>
      </c>
    </row>
    <row r="104" spans="1:10" ht="15.75" x14ac:dyDescent="0.25">
      <c r="A104" s="43">
        <v>34334</v>
      </c>
      <c r="B104" s="44">
        <v>0.1</v>
      </c>
      <c r="C104" s="44">
        <v>1</v>
      </c>
      <c r="D104" s="45">
        <f t="shared" si="15"/>
        <v>0.5</v>
      </c>
      <c r="E104" s="54">
        <f t="shared" si="17"/>
        <v>0</v>
      </c>
      <c r="F104" s="55">
        <f t="shared" si="18"/>
        <v>15282.46076</v>
      </c>
      <c r="G104" s="55">
        <f t="shared" si="16"/>
        <v>0</v>
      </c>
      <c r="H104" s="54">
        <f t="shared" si="13"/>
        <v>0</v>
      </c>
      <c r="I104" s="46">
        <f t="shared" si="14"/>
        <v>0</v>
      </c>
      <c r="J104" s="56">
        <f t="shared" si="19"/>
        <v>0</v>
      </c>
    </row>
    <row r="105" spans="1:10" ht="15.75" x14ac:dyDescent="0.25">
      <c r="A105" s="43">
        <v>34365</v>
      </c>
      <c r="B105" s="44">
        <v>0</v>
      </c>
      <c r="C105" s="44">
        <v>0</v>
      </c>
      <c r="D105" s="45">
        <f t="shared" si="15"/>
        <v>0</v>
      </c>
      <c r="E105" s="54">
        <f t="shared" si="17"/>
        <v>0</v>
      </c>
      <c r="F105" s="55">
        <f t="shared" si="18"/>
        <v>15282.46076</v>
      </c>
      <c r="G105" s="55">
        <f t="shared" si="16"/>
        <v>0</v>
      </c>
      <c r="H105" s="54">
        <f t="shared" si="13"/>
        <v>0</v>
      </c>
      <c r="I105" s="46">
        <f t="shared" si="14"/>
        <v>0</v>
      </c>
      <c r="J105" s="56">
        <f t="shared" si="19"/>
        <v>0</v>
      </c>
    </row>
    <row r="106" spans="1:10" ht="15.75" x14ac:dyDescent="0.25">
      <c r="A106" s="43">
        <v>34393</v>
      </c>
      <c r="B106" s="44">
        <v>21.2</v>
      </c>
      <c r="C106" s="44">
        <v>1</v>
      </c>
      <c r="D106" s="45">
        <f t="shared" si="15"/>
        <v>0.5</v>
      </c>
      <c r="E106" s="54">
        <f t="shared" si="17"/>
        <v>36.45684</v>
      </c>
      <c r="F106" s="55">
        <f t="shared" si="18"/>
        <v>15318.917600000001</v>
      </c>
      <c r="G106" s="55">
        <f t="shared" si="16"/>
        <v>0</v>
      </c>
      <c r="H106" s="54">
        <f t="shared" si="13"/>
        <v>3</v>
      </c>
      <c r="I106" s="46">
        <f t="shared" si="14"/>
        <v>6.4568399999999997</v>
      </c>
      <c r="J106" s="56">
        <f t="shared" si="19"/>
        <v>30</v>
      </c>
    </row>
    <row r="107" spans="1:10" ht="15.75" x14ac:dyDescent="0.25">
      <c r="A107" s="43">
        <v>34424</v>
      </c>
      <c r="B107" s="44">
        <v>0</v>
      </c>
      <c r="C107" s="44">
        <v>0</v>
      </c>
      <c r="D107" s="45">
        <f t="shared" si="15"/>
        <v>0</v>
      </c>
      <c r="E107" s="54">
        <f t="shared" si="17"/>
        <v>0</v>
      </c>
      <c r="F107" s="55">
        <f t="shared" si="18"/>
        <v>15318.917600000001</v>
      </c>
      <c r="G107" s="55">
        <f t="shared" si="16"/>
        <v>3</v>
      </c>
      <c r="H107" s="54">
        <f t="shared" si="13"/>
        <v>0</v>
      </c>
      <c r="I107" s="46">
        <f t="shared" si="14"/>
        <v>0</v>
      </c>
      <c r="J107" s="56">
        <f t="shared" si="19"/>
        <v>3</v>
      </c>
    </row>
    <row r="108" spans="1:10" ht="15.75" x14ac:dyDescent="0.25">
      <c r="A108" s="43">
        <v>34454</v>
      </c>
      <c r="B108" s="44">
        <v>68.900000000000006</v>
      </c>
      <c r="C108" s="44">
        <v>7</v>
      </c>
      <c r="D108" s="45">
        <f t="shared" si="15"/>
        <v>3.5</v>
      </c>
      <c r="E108" s="54">
        <f t="shared" si="17"/>
        <v>115.18248</v>
      </c>
      <c r="F108" s="55">
        <f t="shared" si="18"/>
        <v>15434.10008</v>
      </c>
      <c r="G108" s="55">
        <f t="shared" si="16"/>
        <v>0</v>
      </c>
      <c r="H108" s="54">
        <f t="shared" si="13"/>
        <v>3</v>
      </c>
      <c r="I108" s="46">
        <f t="shared" si="14"/>
        <v>85.182479999999998</v>
      </c>
      <c r="J108" s="56">
        <f t="shared" si="19"/>
        <v>30</v>
      </c>
    </row>
    <row r="109" spans="1:10" ht="15.75" x14ac:dyDescent="0.25">
      <c r="A109" s="43">
        <v>34485</v>
      </c>
      <c r="B109" s="44">
        <v>280.10000000000002</v>
      </c>
      <c r="C109" s="44">
        <v>17</v>
      </c>
      <c r="D109" s="45">
        <f t="shared" si="15"/>
        <v>8.5</v>
      </c>
      <c r="E109" s="54">
        <f t="shared" si="17"/>
        <v>478.34192000000002</v>
      </c>
      <c r="F109" s="55">
        <f t="shared" si="18"/>
        <v>15912.442000000001</v>
      </c>
      <c r="G109" s="55">
        <f t="shared" si="16"/>
        <v>3</v>
      </c>
      <c r="H109" s="54">
        <f t="shared" si="13"/>
        <v>3</v>
      </c>
      <c r="I109" s="46">
        <f t="shared" si="14"/>
        <v>451.34192000000002</v>
      </c>
      <c r="J109" s="56">
        <f t="shared" si="19"/>
        <v>30</v>
      </c>
    </row>
    <row r="110" spans="1:10" ht="15.75" x14ac:dyDescent="0.25">
      <c r="A110" s="43">
        <v>34515</v>
      </c>
      <c r="B110" s="44">
        <v>216.9</v>
      </c>
      <c r="C110" s="44">
        <v>15</v>
      </c>
      <c r="D110" s="45">
        <f t="shared" si="15"/>
        <v>7.5</v>
      </c>
      <c r="E110" s="54">
        <f t="shared" si="17"/>
        <v>368.79527999999999</v>
      </c>
      <c r="F110" s="55">
        <f t="shared" si="18"/>
        <v>16281.237280000001</v>
      </c>
      <c r="G110" s="55">
        <f t="shared" si="16"/>
        <v>3</v>
      </c>
      <c r="H110" s="54">
        <f t="shared" si="13"/>
        <v>3</v>
      </c>
      <c r="I110" s="46">
        <f t="shared" si="14"/>
        <v>341.79527999999999</v>
      </c>
      <c r="J110" s="56">
        <f t="shared" si="19"/>
        <v>30</v>
      </c>
    </row>
    <row r="111" spans="1:10" ht="15.75" x14ac:dyDescent="0.25">
      <c r="A111" s="43">
        <v>34546</v>
      </c>
      <c r="B111" s="44">
        <v>210.6</v>
      </c>
      <c r="C111" s="44">
        <v>20</v>
      </c>
      <c r="D111" s="45">
        <f t="shared" si="15"/>
        <v>10</v>
      </c>
      <c r="E111" s="54">
        <f t="shared" si="17"/>
        <v>353.29671999999999</v>
      </c>
      <c r="F111" s="55">
        <f t="shared" si="18"/>
        <v>16634.534</v>
      </c>
      <c r="G111" s="55">
        <f t="shared" si="16"/>
        <v>3</v>
      </c>
      <c r="H111" s="54">
        <f t="shared" si="13"/>
        <v>3</v>
      </c>
      <c r="I111" s="46">
        <f t="shared" si="14"/>
        <v>326.29671999999999</v>
      </c>
      <c r="J111" s="56">
        <f t="shared" si="19"/>
        <v>30</v>
      </c>
    </row>
    <row r="112" spans="1:10" ht="15.75" x14ac:dyDescent="0.25">
      <c r="A112" s="43">
        <v>34577</v>
      </c>
      <c r="B112" s="44">
        <v>127.6</v>
      </c>
      <c r="C112" s="44">
        <v>19</v>
      </c>
      <c r="D112" s="45">
        <f t="shared" si="15"/>
        <v>9.5</v>
      </c>
      <c r="E112" s="54">
        <f t="shared" si="17"/>
        <v>207.99771999999999</v>
      </c>
      <c r="F112" s="55">
        <f t="shared" si="18"/>
        <v>16842.531719999999</v>
      </c>
      <c r="G112" s="55">
        <f t="shared" si="16"/>
        <v>3</v>
      </c>
      <c r="H112" s="54">
        <f t="shared" si="13"/>
        <v>3</v>
      </c>
      <c r="I112" s="46">
        <f t="shared" si="14"/>
        <v>180.99771999999999</v>
      </c>
      <c r="J112" s="56">
        <f t="shared" si="19"/>
        <v>30</v>
      </c>
    </row>
    <row r="113" spans="1:10" ht="15.75" x14ac:dyDescent="0.25">
      <c r="A113" s="43">
        <v>34607</v>
      </c>
      <c r="B113" s="44">
        <v>224</v>
      </c>
      <c r="C113" s="44">
        <v>21</v>
      </c>
      <c r="D113" s="45">
        <f t="shared" si="15"/>
        <v>10.5</v>
      </c>
      <c r="E113" s="54">
        <f t="shared" si="17"/>
        <v>376.01619999999997</v>
      </c>
      <c r="F113" s="55">
        <f t="shared" si="18"/>
        <v>17218.547919999997</v>
      </c>
      <c r="G113" s="55">
        <f t="shared" si="16"/>
        <v>3</v>
      </c>
      <c r="H113" s="54">
        <f t="shared" si="13"/>
        <v>3</v>
      </c>
      <c r="I113" s="46">
        <f t="shared" si="14"/>
        <v>349.01619999999997</v>
      </c>
      <c r="J113" s="56">
        <f t="shared" si="19"/>
        <v>30</v>
      </c>
    </row>
    <row r="114" spans="1:10" ht="15.75" x14ac:dyDescent="0.25">
      <c r="A114" s="43">
        <v>34638</v>
      </c>
      <c r="B114" s="44">
        <v>355.5</v>
      </c>
      <c r="C114" s="44">
        <v>11</v>
      </c>
      <c r="D114" s="45">
        <f t="shared" si="15"/>
        <v>5.5</v>
      </c>
      <c r="E114" s="54">
        <f t="shared" si="17"/>
        <v>616.41999999999996</v>
      </c>
      <c r="F114" s="55">
        <f t="shared" si="18"/>
        <v>17834.967919999996</v>
      </c>
      <c r="G114" s="55">
        <f t="shared" si="16"/>
        <v>3</v>
      </c>
      <c r="H114" s="54">
        <f t="shared" si="13"/>
        <v>3</v>
      </c>
      <c r="I114" s="46">
        <f t="shared" si="14"/>
        <v>589.41999999999996</v>
      </c>
      <c r="J114" s="56">
        <f t="shared" si="19"/>
        <v>30</v>
      </c>
    </row>
    <row r="115" spans="1:10" ht="15.75" x14ac:dyDescent="0.25">
      <c r="A115" s="43">
        <v>34668</v>
      </c>
      <c r="B115" s="44">
        <v>3.6</v>
      </c>
      <c r="C115" s="44">
        <v>3</v>
      </c>
      <c r="D115" s="45">
        <f t="shared" si="15"/>
        <v>1.5</v>
      </c>
      <c r="E115" s="54">
        <f t="shared" si="17"/>
        <v>3.6985200000000003</v>
      </c>
      <c r="F115" s="55">
        <f t="shared" si="18"/>
        <v>17838.666439999997</v>
      </c>
      <c r="G115" s="55">
        <f t="shared" si="16"/>
        <v>3</v>
      </c>
      <c r="H115" s="54">
        <f t="shared" si="13"/>
        <v>0</v>
      </c>
      <c r="I115" s="46">
        <f t="shared" si="14"/>
        <v>0</v>
      </c>
      <c r="J115" s="56">
        <f t="shared" si="19"/>
        <v>6.6985200000000003</v>
      </c>
    </row>
    <row r="116" spans="1:10" ht="15.75" x14ac:dyDescent="0.25">
      <c r="A116" s="43">
        <v>34699</v>
      </c>
      <c r="B116" s="44">
        <v>1</v>
      </c>
      <c r="C116" s="44">
        <v>1</v>
      </c>
      <c r="D116" s="45">
        <f t="shared" si="15"/>
        <v>0.5</v>
      </c>
      <c r="E116" s="54">
        <f t="shared" si="17"/>
        <v>0.88059999999999994</v>
      </c>
      <c r="F116" s="55">
        <f t="shared" si="18"/>
        <v>17839.547039999998</v>
      </c>
      <c r="G116" s="55">
        <f t="shared" si="16"/>
        <v>0</v>
      </c>
      <c r="H116" s="54">
        <f t="shared" si="13"/>
        <v>0</v>
      </c>
      <c r="I116" s="46">
        <f t="shared" si="14"/>
        <v>0</v>
      </c>
      <c r="J116" s="56">
        <f t="shared" si="19"/>
        <v>0.88059999999999994</v>
      </c>
    </row>
    <row r="117" spans="1:10" ht="15.75" x14ac:dyDescent="0.25">
      <c r="A117" s="43">
        <v>34730</v>
      </c>
      <c r="B117" s="44">
        <v>52.2</v>
      </c>
      <c r="C117" s="44">
        <v>2</v>
      </c>
      <c r="D117" s="45">
        <f t="shared" si="15"/>
        <v>1</v>
      </c>
      <c r="E117" s="54">
        <f t="shared" si="17"/>
        <v>90.173439999999999</v>
      </c>
      <c r="F117" s="55">
        <f t="shared" si="18"/>
        <v>17929.720479999996</v>
      </c>
      <c r="G117" s="55">
        <f t="shared" si="16"/>
        <v>0</v>
      </c>
      <c r="H117" s="54">
        <f t="shared" si="13"/>
        <v>3</v>
      </c>
      <c r="I117" s="46">
        <f t="shared" si="14"/>
        <v>60.173439999999999</v>
      </c>
      <c r="J117" s="56">
        <f t="shared" si="19"/>
        <v>30</v>
      </c>
    </row>
    <row r="118" spans="1:10" ht="15.75" x14ac:dyDescent="0.25">
      <c r="A118" s="43">
        <v>34758</v>
      </c>
      <c r="B118" s="44">
        <v>0.4</v>
      </c>
      <c r="C118" s="44">
        <v>1</v>
      </c>
      <c r="D118" s="45">
        <f t="shared" si="15"/>
        <v>0.5</v>
      </c>
      <c r="E118" s="54">
        <f t="shared" si="17"/>
        <v>0</v>
      </c>
      <c r="F118" s="55">
        <f t="shared" si="18"/>
        <v>17929.720479999996</v>
      </c>
      <c r="G118" s="55">
        <f t="shared" si="16"/>
        <v>3</v>
      </c>
      <c r="H118" s="54">
        <f t="shared" si="13"/>
        <v>0</v>
      </c>
      <c r="I118" s="46">
        <f t="shared" si="14"/>
        <v>0</v>
      </c>
      <c r="J118" s="56">
        <f t="shared" si="19"/>
        <v>3</v>
      </c>
    </row>
    <row r="119" spans="1:10" ht="15.75" x14ac:dyDescent="0.25">
      <c r="A119" s="43">
        <v>34789</v>
      </c>
      <c r="B119" s="44">
        <v>6.4</v>
      </c>
      <c r="C119" s="44">
        <v>3</v>
      </c>
      <c r="D119" s="45">
        <f t="shared" si="15"/>
        <v>1.5</v>
      </c>
      <c r="E119" s="54">
        <f t="shared" si="17"/>
        <v>8.62988</v>
      </c>
      <c r="F119" s="55">
        <f t="shared" si="18"/>
        <v>17938.350359999997</v>
      </c>
      <c r="G119" s="55">
        <f t="shared" si="16"/>
        <v>0</v>
      </c>
      <c r="H119" s="54">
        <f t="shared" si="13"/>
        <v>0</v>
      </c>
      <c r="I119" s="46">
        <f t="shared" si="14"/>
        <v>0</v>
      </c>
      <c r="J119" s="56">
        <f t="shared" si="19"/>
        <v>8.62988</v>
      </c>
    </row>
    <row r="120" spans="1:10" ht="15.75" x14ac:dyDescent="0.25">
      <c r="A120" s="43">
        <v>34819</v>
      </c>
      <c r="B120" s="44">
        <v>96.8</v>
      </c>
      <c r="C120" s="44">
        <v>10</v>
      </c>
      <c r="D120" s="45">
        <f t="shared" si="15"/>
        <v>5</v>
      </c>
      <c r="E120" s="54">
        <f t="shared" si="17"/>
        <v>161.67815999999996</v>
      </c>
      <c r="F120" s="55">
        <f t="shared" si="18"/>
        <v>18100.028519999996</v>
      </c>
      <c r="G120" s="55">
        <f t="shared" si="16"/>
        <v>0</v>
      </c>
      <c r="H120" s="54">
        <f t="shared" si="13"/>
        <v>3</v>
      </c>
      <c r="I120" s="46">
        <f t="shared" si="14"/>
        <v>131.67815999999996</v>
      </c>
      <c r="J120" s="56">
        <f t="shared" si="19"/>
        <v>30</v>
      </c>
    </row>
    <row r="121" spans="1:10" ht="15.75" x14ac:dyDescent="0.25">
      <c r="A121" s="43">
        <v>34850</v>
      </c>
      <c r="B121" s="44">
        <v>295.10000000000002</v>
      </c>
      <c r="C121" s="44">
        <v>26</v>
      </c>
      <c r="D121" s="45">
        <f t="shared" si="15"/>
        <v>13</v>
      </c>
      <c r="E121" s="54">
        <f t="shared" si="17"/>
        <v>496.83452</v>
      </c>
      <c r="F121" s="55">
        <f t="shared" si="18"/>
        <v>18596.863039999997</v>
      </c>
      <c r="G121" s="55">
        <f t="shared" si="16"/>
        <v>3</v>
      </c>
      <c r="H121" s="54">
        <f t="shared" si="13"/>
        <v>3</v>
      </c>
      <c r="I121" s="46">
        <f t="shared" si="14"/>
        <v>469.83452</v>
      </c>
      <c r="J121" s="56">
        <f t="shared" si="19"/>
        <v>30</v>
      </c>
    </row>
    <row r="122" spans="1:10" ht="15.75" x14ac:dyDescent="0.25">
      <c r="A122" s="43">
        <v>34880</v>
      </c>
      <c r="B122" s="44">
        <v>277.8</v>
      </c>
      <c r="C122" s="44">
        <v>19</v>
      </c>
      <c r="D122" s="45">
        <f t="shared" si="15"/>
        <v>9.5</v>
      </c>
      <c r="E122" s="54">
        <f t="shared" si="17"/>
        <v>472.52996000000007</v>
      </c>
      <c r="F122" s="55">
        <f t="shared" si="18"/>
        <v>19069.392999999996</v>
      </c>
      <c r="G122" s="55">
        <f t="shared" si="16"/>
        <v>3</v>
      </c>
      <c r="H122" s="54">
        <f t="shared" si="13"/>
        <v>3</v>
      </c>
      <c r="I122" s="46">
        <f t="shared" si="14"/>
        <v>445.52996000000007</v>
      </c>
      <c r="J122" s="56">
        <f t="shared" si="19"/>
        <v>30</v>
      </c>
    </row>
    <row r="123" spans="1:10" ht="15.75" x14ac:dyDescent="0.25">
      <c r="A123" s="43">
        <v>34911</v>
      </c>
      <c r="B123" s="44">
        <v>221.7</v>
      </c>
      <c r="C123" s="44">
        <v>23</v>
      </c>
      <c r="D123" s="45">
        <f t="shared" si="15"/>
        <v>11.5</v>
      </c>
      <c r="E123" s="54">
        <f t="shared" si="17"/>
        <v>370.20423999999997</v>
      </c>
      <c r="F123" s="55">
        <f t="shared" si="18"/>
        <v>19439.597239999996</v>
      </c>
      <c r="G123" s="55">
        <f t="shared" si="16"/>
        <v>3</v>
      </c>
      <c r="H123" s="54">
        <f t="shared" si="13"/>
        <v>3</v>
      </c>
      <c r="I123" s="46">
        <f t="shared" si="14"/>
        <v>343.20423999999997</v>
      </c>
      <c r="J123" s="56">
        <f t="shared" si="19"/>
        <v>30</v>
      </c>
    </row>
    <row r="124" spans="1:10" ht="15.75" x14ac:dyDescent="0.25">
      <c r="A124" s="43">
        <v>34942</v>
      </c>
      <c r="B124" s="44">
        <v>326.89999999999998</v>
      </c>
      <c r="C124" s="44">
        <v>20</v>
      </c>
      <c r="D124" s="45">
        <f t="shared" si="15"/>
        <v>10</v>
      </c>
      <c r="E124" s="54">
        <f t="shared" si="17"/>
        <v>558.12427999999989</v>
      </c>
      <c r="F124" s="55">
        <f t="shared" si="18"/>
        <v>19997.721519999996</v>
      </c>
      <c r="G124" s="55">
        <f t="shared" si="16"/>
        <v>3</v>
      </c>
      <c r="H124" s="54">
        <f t="shared" si="13"/>
        <v>3</v>
      </c>
      <c r="I124" s="46">
        <f t="shared" si="14"/>
        <v>531.12427999999989</v>
      </c>
      <c r="J124" s="56">
        <f t="shared" si="19"/>
        <v>30</v>
      </c>
    </row>
    <row r="125" spans="1:10" ht="15.75" x14ac:dyDescent="0.25">
      <c r="A125" s="43">
        <v>34972</v>
      </c>
      <c r="B125" s="44">
        <v>174.3</v>
      </c>
      <c r="C125" s="44">
        <v>19</v>
      </c>
      <c r="D125" s="45">
        <f t="shared" si="15"/>
        <v>9.5</v>
      </c>
      <c r="E125" s="54">
        <f t="shared" si="17"/>
        <v>290.24576000000002</v>
      </c>
      <c r="F125" s="55">
        <f t="shared" si="18"/>
        <v>20287.967279999997</v>
      </c>
      <c r="G125" s="55">
        <f t="shared" si="16"/>
        <v>3</v>
      </c>
      <c r="H125" s="54">
        <f t="shared" si="13"/>
        <v>3</v>
      </c>
      <c r="I125" s="46">
        <f t="shared" si="14"/>
        <v>263.24576000000002</v>
      </c>
      <c r="J125" s="56">
        <f t="shared" si="19"/>
        <v>30</v>
      </c>
    </row>
    <row r="126" spans="1:10" ht="15.75" x14ac:dyDescent="0.25">
      <c r="A126" s="43">
        <v>35003</v>
      </c>
      <c r="B126" s="44">
        <v>19.7</v>
      </c>
      <c r="C126" s="44">
        <v>2</v>
      </c>
      <c r="D126" s="45">
        <f t="shared" si="15"/>
        <v>1</v>
      </c>
      <c r="E126" s="54">
        <f t="shared" si="17"/>
        <v>32.934440000000002</v>
      </c>
      <c r="F126" s="55">
        <f t="shared" si="18"/>
        <v>20320.901719999998</v>
      </c>
      <c r="G126" s="55">
        <f t="shared" si="16"/>
        <v>3</v>
      </c>
      <c r="H126" s="54">
        <f t="shared" si="13"/>
        <v>3</v>
      </c>
      <c r="I126" s="46">
        <f t="shared" si="14"/>
        <v>5.9344400000000022</v>
      </c>
      <c r="J126" s="56">
        <f t="shared" si="19"/>
        <v>30</v>
      </c>
    </row>
    <row r="127" spans="1:10" ht="15.75" x14ac:dyDescent="0.25">
      <c r="A127" s="43">
        <v>35033</v>
      </c>
      <c r="B127" s="44">
        <v>3</v>
      </c>
      <c r="C127" s="44">
        <v>2</v>
      </c>
      <c r="D127" s="45">
        <f t="shared" si="15"/>
        <v>1</v>
      </c>
      <c r="E127" s="54">
        <f t="shared" si="17"/>
        <v>3.5223999999999998</v>
      </c>
      <c r="F127" s="55">
        <f t="shared" si="18"/>
        <v>20324.42412</v>
      </c>
      <c r="G127" s="55">
        <f t="shared" si="16"/>
        <v>3</v>
      </c>
      <c r="H127" s="54">
        <f t="shared" si="13"/>
        <v>0</v>
      </c>
      <c r="I127" s="46">
        <f t="shared" si="14"/>
        <v>0</v>
      </c>
      <c r="J127" s="56">
        <f t="shared" si="19"/>
        <v>6.5223999999999993</v>
      </c>
    </row>
    <row r="128" spans="1:10" ht="15.75" x14ac:dyDescent="0.25">
      <c r="A128" s="43">
        <v>35064</v>
      </c>
      <c r="B128" s="44">
        <v>0.4</v>
      </c>
      <c r="C128" s="44">
        <v>2</v>
      </c>
      <c r="D128" s="45">
        <f t="shared" si="15"/>
        <v>1</v>
      </c>
      <c r="E128" s="54">
        <f t="shared" si="17"/>
        <v>0</v>
      </c>
      <c r="F128" s="55">
        <f t="shared" si="18"/>
        <v>20324.42412</v>
      </c>
      <c r="G128" s="55">
        <f t="shared" si="16"/>
        <v>0</v>
      </c>
      <c r="H128" s="54">
        <f t="shared" si="13"/>
        <v>0</v>
      </c>
      <c r="I128" s="46">
        <f t="shared" si="14"/>
        <v>0</v>
      </c>
      <c r="J128" s="56">
        <f t="shared" si="19"/>
        <v>0</v>
      </c>
    </row>
    <row r="129" spans="1:10" ht="15.75" x14ac:dyDescent="0.25">
      <c r="A129" s="43">
        <v>35095</v>
      </c>
      <c r="B129" s="44">
        <v>0</v>
      </c>
      <c r="C129" s="44">
        <v>0</v>
      </c>
      <c r="D129" s="45">
        <f t="shared" si="15"/>
        <v>0</v>
      </c>
      <c r="E129" s="54">
        <f t="shared" si="17"/>
        <v>0</v>
      </c>
      <c r="F129" s="55">
        <f t="shared" si="18"/>
        <v>20324.42412</v>
      </c>
      <c r="G129" s="55">
        <f t="shared" si="16"/>
        <v>0</v>
      </c>
      <c r="H129" s="54">
        <f t="shared" si="13"/>
        <v>0</v>
      </c>
      <c r="I129" s="46">
        <f t="shared" si="14"/>
        <v>0</v>
      </c>
      <c r="J129" s="56">
        <f t="shared" si="19"/>
        <v>0</v>
      </c>
    </row>
    <row r="130" spans="1:10" ht="15.75" x14ac:dyDescent="0.25">
      <c r="A130" s="43">
        <v>35124</v>
      </c>
      <c r="B130" s="44">
        <v>0.2</v>
      </c>
      <c r="C130" s="44">
        <v>2</v>
      </c>
      <c r="D130" s="45">
        <f t="shared" si="15"/>
        <v>1</v>
      </c>
      <c r="E130" s="54">
        <f t="shared" si="17"/>
        <v>0</v>
      </c>
      <c r="F130" s="55">
        <f t="shared" si="18"/>
        <v>20324.42412</v>
      </c>
      <c r="G130" s="55">
        <f t="shared" si="16"/>
        <v>0</v>
      </c>
      <c r="H130" s="54">
        <f t="shared" ref="H130:H193" si="20">MIN(MAX((G130+E130-$H$3),0),$C$6)</f>
        <v>0</v>
      </c>
      <c r="I130" s="46">
        <f t="shared" ref="I130:I193" si="21">MAX(G130+E130-$H$3,0)</f>
        <v>0</v>
      </c>
      <c r="J130" s="56">
        <f t="shared" si="19"/>
        <v>0</v>
      </c>
    </row>
    <row r="131" spans="1:10" ht="15.75" x14ac:dyDescent="0.25">
      <c r="A131" s="43">
        <v>35155</v>
      </c>
      <c r="B131" s="44">
        <v>40.9</v>
      </c>
      <c r="C131" s="44">
        <v>3</v>
      </c>
      <c r="D131" s="45">
        <f t="shared" si="15"/>
        <v>1.5</v>
      </c>
      <c r="E131" s="54">
        <f t="shared" si="17"/>
        <v>69.391279999999995</v>
      </c>
      <c r="F131" s="55">
        <f t="shared" si="18"/>
        <v>20393.815399999999</v>
      </c>
      <c r="G131" s="55">
        <f t="shared" si="16"/>
        <v>0</v>
      </c>
      <c r="H131" s="54">
        <f t="shared" si="20"/>
        <v>3</v>
      </c>
      <c r="I131" s="46">
        <f t="shared" si="21"/>
        <v>39.391279999999995</v>
      </c>
      <c r="J131" s="56">
        <f t="shared" si="19"/>
        <v>30</v>
      </c>
    </row>
    <row r="132" spans="1:10" ht="15.75" x14ac:dyDescent="0.25">
      <c r="A132" s="43">
        <v>35185</v>
      </c>
      <c r="B132" s="44">
        <v>231.4</v>
      </c>
      <c r="C132" s="44">
        <v>17</v>
      </c>
      <c r="D132" s="45">
        <f t="shared" si="15"/>
        <v>8.5</v>
      </c>
      <c r="E132" s="54">
        <f t="shared" si="17"/>
        <v>392.57148000000001</v>
      </c>
      <c r="F132" s="55">
        <f t="shared" si="18"/>
        <v>20786.386879999998</v>
      </c>
      <c r="G132" s="55">
        <f t="shared" si="16"/>
        <v>3</v>
      </c>
      <c r="H132" s="54">
        <f t="shared" si="20"/>
        <v>3</v>
      </c>
      <c r="I132" s="46">
        <f t="shared" si="21"/>
        <v>365.57148000000001</v>
      </c>
      <c r="J132" s="56">
        <f t="shared" si="19"/>
        <v>30</v>
      </c>
    </row>
    <row r="133" spans="1:10" ht="15.75" x14ac:dyDescent="0.25">
      <c r="A133" s="43">
        <v>35216</v>
      </c>
      <c r="B133" s="44">
        <v>306</v>
      </c>
      <c r="C133" s="44">
        <v>23</v>
      </c>
      <c r="D133" s="45">
        <f t="shared" si="15"/>
        <v>11.5</v>
      </c>
      <c r="E133" s="54">
        <f t="shared" si="17"/>
        <v>518.6733999999999</v>
      </c>
      <c r="F133" s="55">
        <f t="shared" si="18"/>
        <v>21305.060279999998</v>
      </c>
      <c r="G133" s="55">
        <f t="shared" si="16"/>
        <v>3</v>
      </c>
      <c r="H133" s="54">
        <f t="shared" si="20"/>
        <v>3</v>
      </c>
      <c r="I133" s="46">
        <f t="shared" si="21"/>
        <v>491.6733999999999</v>
      </c>
      <c r="J133" s="56">
        <f t="shared" si="19"/>
        <v>30</v>
      </c>
    </row>
    <row r="134" spans="1:10" ht="15.75" x14ac:dyDescent="0.25">
      <c r="A134" s="43">
        <v>35246</v>
      </c>
      <c r="B134" s="44">
        <v>62.1</v>
      </c>
      <c r="C134" s="44">
        <v>13</v>
      </c>
      <c r="D134" s="45">
        <f t="shared" si="15"/>
        <v>6.5</v>
      </c>
      <c r="E134" s="54">
        <f t="shared" si="17"/>
        <v>97.922720000000012</v>
      </c>
      <c r="F134" s="55">
        <f t="shared" si="18"/>
        <v>21402.982999999997</v>
      </c>
      <c r="G134" s="55">
        <f t="shared" si="16"/>
        <v>3</v>
      </c>
      <c r="H134" s="54">
        <f t="shared" si="20"/>
        <v>3</v>
      </c>
      <c r="I134" s="46">
        <f t="shared" si="21"/>
        <v>70.922720000000012</v>
      </c>
      <c r="J134" s="56">
        <f t="shared" si="19"/>
        <v>30</v>
      </c>
    </row>
    <row r="135" spans="1:10" ht="15.75" x14ac:dyDescent="0.25">
      <c r="A135" s="43">
        <v>35277</v>
      </c>
      <c r="B135" s="44">
        <v>130.4</v>
      </c>
      <c r="C135" s="44">
        <v>14</v>
      </c>
      <c r="D135" s="45">
        <f t="shared" si="15"/>
        <v>7</v>
      </c>
      <c r="E135" s="54">
        <f t="shared" si="17"/>
        <v>217.33208000000002</v>
      </c>
      <c r="F135" s="55">
        <f t="shared" si="18"/>
        <v>21620.315079999997</v>
      </c>
      <c r="G135" s="55">
        <f t="shared" si="16"/>
        <v>3</v>
      </c>
      <c r="H135" s="54">
        <f t="shared" si="20"/>
        <v>3</v>
      </c>
      <c r="I135" s="46">
        <f t="shared" si="21"/>
        <v>190.33208000000002</v>
      </c>
      <c r="J135" s="56">
        <f t="shared" si="19"/>
        <v>30</v>
      </c>
    </row>
    <row r="136" spans="1:10" ht="15.75" x14ac:dyDescent="0.25">
      <c r="A136" s="43">
        <v>35308</v>
      </c>
      <c r="B136" s="44">
        <v>220.2</v>
      </c>
      <c r="C136" s="44">
        <v>23</v>
      </c>
      <c r="D136" s="45">
        <f t="shared" si="15"/>
        <v>11.5</v>
      </c>
      <c r="E136" s="54">
        <f t="shared" si="17"/>
        <v>367.56243999999998</v>
      </c>
      <c r="F136" s="55">
        <f t="shared" si="18"/>
        <v>21987.877519999998</v>
      </c>
      <c r="G136" s="55">
        <f t="shared" si="16"/>
        <v>3</v>
      </c>
      <c r="H136" s="54">
        <f t="shared" si="20"/>
        <v>3</v>
      </c>
      <c r="I136" s="46">
        <f t="shared" si="21"/>
        <v>340.56243999999998</v>
      </c>
      <c r="J136" s="56">
        <f t="shared" si="19"/>
        <v>30</v>
      </c>
    </row>
    <row r="137" spans="1:10" ht="15.75" x14ac:dyDescent="0.25">
      <c r="A137" s="43">
        <v>35338</v>
      </c>
      <c r="B137" s="44">
        <v>41.5</v>
      </c>
      <c r="C137" s="44">
        <v>10</v>
      </c>
      <c r="D137" s="45">
        <f t="shared" ref="D137:D200" si="22">C137*$C$5</f>
        <v>5</v>
      </c>
      <c r="E137" s="54">
        <f t="shared" si="17"/>
        <v>64.283799999999999</v>
      </c>
      <c r="F137" s="55">
        <f t="shared" si="18"/>
        <v>22052.161319999999</v>
      </c>
      <c r="G137" s="55">
        <f t="shared" si="16"/>
        <v>3</v>
      </c>
      <c r="H137" s="54">
        <f t="shared" si="20"/>
        <v>3</v>
      </c>
      <c r="I137" s="46">
        <f t="shared" si="21"/>
        <v>37.283799999999999</v>
      </c>
      <c r="J137" s="56">
        <f t="shared" si="19"/>
        <v>30</v>
      </c>
    </row>
    <row r="138" spans="1:10" ht="15.75" x14ac:dyDescent="0.25">
      <c r="A138" s="43">
        <v>35369</v>
      </c>
      <c r="B138" s="44">
        <v>14.5</v>
      </c>
      <c r="C138" s="44">
        <v>6</v>
      </c>
      <c r="D138" s="45">
        <f t="shared" si="22"/>
        <v>3</v>
      </c>
      <c r="E138" s="54">
        <f t="shared" si="17"/>
        <v>20.253799999999998</v>
      </c>
      <c r="F138" s="55">
        <f t="shared" si="18"/>
        <v>22072.415119999998</v>
      </c>
      <c r="G138" s="55">
        <f t="shared" si="16"/>
        <v>3</v>
      </c>
      <c r="H138" s="54">
        <f t="shared" si="20"/>
        <v>0</v>
      </c>
      <c r="I138" s="46">
        <f t="shared" si="21"/>
        <v>0</v>
      </c>
      <c r="J138" s="56">
        <f t="shared" si="19"/>
        <v>23.253799999999998</v>
      </c>
    </row>
    <row r="139" spans="1:10" ht="15.75" x14ac:dyDescent="0.25">
      <c r="A139" s="43">
        <v>35399</v>
      </c>
      <c r="B139" s="44">
        <v>1.6</v>
      </c>
      <c r="C139" s="44">
        <v>3</v>
      </c>
      <c r="D139" s="45">
        <f t="shared" si="22"/>
        <v>1.5</v>
      </c>
      <c r="E139" s="54">
        <f t="shared" si="17"/>
        <v>0.17612000000000017</v>
      </c>
      <c r="F139" s="55">
        <f t="shared" si="18"/>
        <v>22072.591239999998</v>
      </c>
      <c r="G139" s="55">
        <f t="shared" si="16"/>
        <v>0</v>
      </c>
      <c r="H139" s="54">
        <f t="shared" si="20"/>
        <v>0</v>
      </c>
      <c r="I139" s="46">
        <f t="shared" si="21"/>
        <v>0</v>
      </c>
      <c r="J139" s="56">
        <f t="shared" si="19"/>
        <v>0.17612000000000017</v>
      </c>
    </row>
    <row r="140" spans="1:10" ht="15.75" x14ac:dyDescent="0.25">
      <c r="A140" s="43">
        <v>35430</v>
      </c>
      <c r="B140" s="44">
        <v>1.1000000000000001</v>
      </c>
      <c r="C140" s="44">
        <v>2</v>
      </c>
      <c r="D140" s="45">
        <f t="shared" si="22"/>
        <v>1</v>
      </c>
      <c r="E140" s="54">
        <f t="shared" si="17"/>
        <v>0.17612000000000017</v>
      </c>
      <c r="F140" s="55">
        <f t="shared" si="18"/>
        <v>22072.767359999998</v>
      </c>
      <c r="G140" s="55">
        <f t="shared" si="16"/>
        <v>0</v>
      </c>
      <c r="H140" s="54">
        <f t="shared" si="20"/>
        <v>0</v>
      </c>
      <c r="I140" s="46">
        <f t="shared" si="21"/>
        <v>0</v>
      </c>
      <c r="J140" s="56">
        <f t="shared" si="19"/>
        <v>0.17612000000000017</v>
      </c>
    </row>
    <row r="141" spans="1:10" ht="15.75" x14ac:dyDescent="0.25">
      <c r="A141" s="43">
        <v>35461</v>
      </c>
      <c r="B141" s="44">
        <v>4.8</v>
      </c>
      <c r="C141" s="44">
        <v>4</v>
      </c>
      <c r="D141" s="45">
        <f t="shared" si="22"/>
        <v>2</v>
      </c>
      <c r="E141" s="54">
        <f t="shared" si="17"/>
        <v>4.9313599999999997</v>
      </c>
      <c r="F141" s="55">
        <f t="shared" si="18"/>
        <v>22077.698719999997</v>
      </c>
      <c r="G141" s="55">
        <f t="shared" si="16"/>
        <v>0</v>
      </c>
      <c r="H141" s="54">
        <f t="shared" si="20"/>
        <v>0</v>
      </c>
      <c r="I141" s="46">
        <f t="shared" si="21"/>
        <v>0</v>
      </c>
      <c r="J141" s="56">
        <f t="shared" si="19"/>
        <v>4.9313599999999997</v>
      </c>
    </row>
    <row r="142" spans="1:10" ht="15.75" x14ac:dyDescent="0.25">
      <c r="A142" s="43">
        <v>35489</v>
      </c>
      <c r="B142" s="44">
        <v>2.6</v>
      </c>
      <c r="C142" s="44">
        <v>2</v>
      </c>
      <c r="D142" s="45">
        <f t="shared" si="22"/>
        <v>1</v>
      </c>
      <c r="E142" s="54">
        <f t="shared" si="17"/>
        <v>2.81792</v>
      </c>
      <c r="F142" s="55">
        <f t="shared" si="18"/>
        <v>22080.516639999998</v>
      </c>
      <c r="G142" s="55">
        <f t="shared" ref="G142:G205" si="23">H141</f>
        <v>0</v>
      </c>
      <c r="H142" s="54">
        <f t="shared" si="20"/>
        <v>0</v>
      </c>
      <c r="I142" s="46">
        <f t="shared" si="21"/>
        <v>0</v>
      </c>
      <c r="J142" s="56">
        <f t="shared" si="19"/>
        <v>2.81792</v>
      </c>
    </row>
    <row r="143" spans="1:10" ht="15.75" x14ac:dyDescent="0.25">
      <c r="A143" s="43">
        <v>35520</v>
      </c>
      <c r="B143" s="44">
        <v>4.0999999999999996</v>
      </c>
      <c r="C143" s="44">
        <v>2</v>
      </c>
      <c r="D143" s="45">
        <f t="shared" si="22"/>
        <v>1</v>
      </c>
      <c r="E143" s="54">
        <f t="shared" si="17"/>
        <v>5.459719999999999</v>
      </c>
      <c r="F143" s="55">
        <f t="shared" si="18"/>
        <v>22085.976359999997</v>
      </c>
      <c r="G143" s="55">
        <f t="shared" si="23"/>
        <v>0</v>
      </c>
      <c r="H143" s="54">
        <f t="shared" si="20"/>
        <v>0</v>
      </c>
      <c r="I143" s="46">
        <f t="shared" si="21"/>
        <v>0</v>
      </c>
      <c r="J143" s="56">
        <f t="shared" si="19"/>
        <v>5.459719999999999</v>
      </c>
    </row>
    <row r="144" spans="1:10" ht="15.75" x14ac:dyDescent="0.25">
      <c r="A144" s="43">
        <v>35550</v>
      </c>
      <c r="B144" s="44">
        <v>129.5</v>
      </c>
      <c r="C144" s="44">
        <v>14</v>
      </c>
      <c r="D144" s="45">
        <f t="shared" si="22"/>
        <v>7</v>
      </c>
      <c r="E144" s="54">
        <f t="shared" ref="E144:E207" si="24">MAX(0,((B144-D144)/1000)*$C$4*$C$3)</f>
        <v>215.74699999999999</v>
      </c>
      <c r="F144" s="55">
        <f t="shared" ref="F144:F207" si="25">E144+F143</f>
        <v>22301.723359999996</v>
      </c>
      <c r="G144" s="55">
        <f t="shared" si="23"/>
        <v>0</v>
      </c>
      <c r="H144" s="54">
        <f t="shared" si="20"/>
        <v>3</v>
      </c>
      <c r="I144" s="46">
        <f t="shared" si="21"/>
        <v>185.74699999999999</v>
      </c>
      <c r="J144" s="56">
        <f t="shared" si="19"/>
        <v>30</v>
      </c>
    </row>
    <row r="145" spans="1:10" ht="15.75" x14ac:dyDescent="0.25">
      <c r="A145" s="43">
        <v>35581</v>
      </c>
      <c r="B145" s="44">
        <v>162.80000000000001</v>
      </c>
      <c r="C145" s="44">
        <v>14</v>
      </c>
      <c r="D145" s="45">
        <f t="shared" si="22"/>
        <v>7</v>
      </c>
      <c r="E145" s="54">
        <f t="shared" si="24"/>
        <v>274.39496000000003</v>
      </c>
      <c r="F145" s="55">
        <f t="shared" si="25"/>
        <v>22576.118319999998</v>
      </c>
      <c r="G145" s="55">
        <f t="shared" si="23"/>
        <v>3</v>
      </c>
      <c r="H145" s="54">
        <f t="shared" si="20"/>
        <v>3</v>
      </c>
      <c r="I145" s="46">
        <f t="shared" si="21"/>
        <v>247.39496000000003</v>
      </c>
      <c r="J145" s="56">
        <f t="shared" si="19"/>
        <v>30</v>
      </c>
    </row>
    <row r="146" spans="1:10" ht="15.75" x14ac:dyDescent="0.25">
      <c r="A146" s="43">
        <v>35611</v>
      </c>
      <c r="B146" s="44">
        <v>175.1</v>
      </c>
      <c r="C146" s="44">
        <v>20</v>
      </c>
      <c r="D146" s="45">
        <f t="shared" si="22"/>
        <v>10</v>
      </c>
      <c r="E146" s="54">
        <f t="shared" si="24"/>
        <v>290.77411999999998</v>
      </c>
      <c r="F146" s="55">
        <f t="shared" si="25"/>
        <v>22866.892439999996</v>
      </c>
      <c r="G146" s="55">
        <f t="shared" si="23"/>
        <v>3</v>
      </c>
      <c r="H146" s="54">
        <f t="shared" si="20"/>
        <v>3</v>
      </c>
      <c r="I146" s="46">
        <f t="shared" si="21"/>
        <v>263.77411999999998</v>
      </c>
      <c r="J146" s="56">
        <f t="shared" si="19"/>
        <v>30</v>
      </c>
    </row>
    <row r="147" spans="1:10" ht="15.75" x14ac:dyDescent="0.25">
      <c r="A147" s="43">
        <v>35642</v>
      </c>
      <c r="B147" s="44">
        <v>223.3</v>
      </c>
      <c r="C147" s="44">
        <v>17</v>
      </c>
      <c r="D147" s="45">
        <f t="shared" si="22"/>
        <v>8.5</v>
      </c>
      <c r="E147" s="54">
        <f t="shared" si="24"/>
        <v>378.30576000000002</v>
      </c>
      <c r="F147" s="55">
        <f t="shared" si="25"/>
        <v>23245.198199999995</v>
      </c>
      <c r="G147" s="55">
        <f t="shared" si="23"/>
        <v>3</v>
      </c>
      <c r="H147" s="54">
        <f t="shared" si="20"/>
        <v>3</v>
      </c>
      <c r="I147" s="46">
        <f t="shared" si="21"/>
        <v>351.30576000000002</v>
      </c>
      <c r="J147" s="56">
        <f t="shared" si="19"/>
        <v>30</v>
      </c>
    </row>
    <row r="148" spans="1:10" ht="15.75" x14ac:dyDescent="0.25">
      <c r="A148" s="43">
        <v>35673</v>
      </c>
      <c r="B148" s="44">
        <v>152.69999999999999</v>
      </c>
      <c r="C148" s="44">
        <v>22</v>
      </c>
      <c r="D148" s="45">
        <f t="shared" si="22"/>
        <v>11</v>
      </c>
      <c r="E148" s="54">
        <f t="shared" si="24"/>
        <v>249.56204</v>
      </c>
      <c r="F148" s="55">
        <f t="shared" si="25"/>
        <v>23494.760239999996</v>
      </c>
      <c r="G148" s="55">
        <f t="shared" si="23"/>
        <v>3</v>
      </c>
      <c r="H148" s="54">
        <f t="shared" si="20"/>
        <v>3</v>
      </c>
      <c r="I148" s="46">
        <f t="shared" si="21"/>
        <v>222.56204</v>
      </c>
      <c r="J148" s="56">
        <f t="shared" ref="J148:J211" si="26">IF(H148&gt;0,30,IF(H148=0,(G148+E148)/($C$7/1000),0))</f>
        <v>30</v>
      </c>
    </row>
    <row r="149" spans="1:10" ht="15.75" x14ac:dyDescent="0.25">
      <c r="A149" s="43">
        <v>35703</v>
      </c>
      <c r="B149" s="44">
        <v>137.6</v>
      </c>
      <c r="C149" s="44">
        <v>12</v>
      </c>
      <c r="D149" s="45">
        <f t="shared" si="22"/>
        <v>6</v>
      </c>
      <c r="E149" s="54">
        <f t="shared" si="24"/>
        <v>231.77391999999998</v>
      </c>
      <c r="F149" s="55">
        <f t="shared" si="25"/>
        <v>23726.534159999996</v>
      </c>
      <c r="G149" s="55">
        <f t="shared" si="23"/>
        <v>3</v>
      </c>
      <c r="H149" s="54">
        <f t="shared" si="20"/>
        <v>3</v>
      </c>
      <c r="I149" s="46">
        <f t="shared" si="21"/>
        <v>204.77391999999998</v>
      </c>
      <c r="J149" s="56">
        <f t="shared" si="26"/>
        <v>30</v>
      </c>
    </row>
    <row r="150" spans="1:10" ht="15.75" x14ac:dyDescent="0.25">
      <c r="A150" s="43">
        <v>35734</v>
      </c>
      <c r="B150" s="44">
        <v>19.600000000000001</v>
      </c>
      <c r="C150" s="44">
        <v>3</v>
      </c>
      <c r="D150" s="45">
        <f t="shared" si="22"/>
        <v>1.5</v>
      </c>
      <c r="E150" s="54">
        <f t="shared" si="24"/>
        <v>31.877720000000004</v>
      </c>
      <c r="F150" s="55">
        <f t="shared" si="25"/>
        <v>23758.411879999996</v>
      </c>
      <c r="G150" s="55">
        <f t="shared" si="23"/>
        <v>3</v>
      </c>
      <c r="H150" s="54">
        <f t="shared" si="20"/>
        <v>3</v>
      </c>
      <c r="I150" s="46">
        <f t="shared" si="21"/>
        <v>4.8777200000000036</v>
      </c>
      <c r="J150" s="56">
        <f t="shared" si="26"/>
        <v>30</v>
      </c>
    </row>
    <row r="151" spans="1:10" ht="15.75" x14ac:dyDescent="0.25">
      <c r="A151" s="43">
        <v>35764</v>
      </c>
      <c r="B151" s="44">
        <v>1.3</v>
      </c>
      <c r="C151" s="44">
        <v>2</v>
      </c>
      <c r="D151" s="45">
        <f t="shared" si="22"/>
        <v>1</v>
      </c>
      <c r="E151" s="54">
        <f t="shared" si="24"/>
        <v>0.52836000000000005</v>
      </c>
      <c r="F151" s="55">
        <f t="shared" si="25"/>
        <v>23758.940239999996</v>
      </c>
      <c r="G151" s="55">
        <f t="shared" si="23"/>
        <v>3</v>
      </c>
      <c r="H151" s="54">
        <f t="shared" si="20"/>
        <v>0</v>
      </c>
      <c r="I151" s="46">
        <f t="shared" si="21"/>
        <v>0</v>
      </c>
      <c r="J151" s="56">
        <f t="shared" si="26"/>
        <v>3.5283600000000002</v>
      </c>
    </row>
    <row r="152" spans="1:10" ht="15.75" x14ac:dyDescent="0.25">
      <c r="A152" s="43">
        <v>35795</v>
      </c>
      <c r="B152" s="44">
        <v>0</v>
      </c>
      <c r="C152" s="44">
        <v>0</v>
      </c>
      <c r="D152" s="45">
        <f t="shared" si="22"/>
        <v>0</v>
      </c>
      <c r="E152" s="54">
        <f t="shared" si="24"/>
        <v>0</v>
      </c>
      <c r="F152" s="55">
        <f t="shared" si="25"/>
        <v>23758.940239999996</v>
      </c>
      <c r="G152" s="55">
        <f t="shared" si="23"/>
        <v>0</v>
      </c>
      <c r="H152" s="54">
        <f t="shared" si="20"/>
        <v>0</v>
      </c>
      <c r="I152" s="46">
        <f t="shared" si="21"/>
        <v>0</v>
      </c>
      <c r="J152" s="56">
        <f t="shared" si="26"/>
        <v>0</v>
      </c>
    </row>
    <row r="153" spans="1:10" ht="15.75" x14ac:dyDescent="0.25">
      <c r="A153" s="43">
        <v>35826</v>
      </c>
      <c r="B153" s="44">
        <v>6.6</v>
      </c>
      <c r="C153" s="44">
        <v>2</v>
      </c>
      <c r="D153" s="45">
        <f t="shared" si="22"/>
        <v>1</v>
      </c>
      <c r="E153" s="54">
        <f t="shared" si="24"/>
        <v>9.8627199999999995</v>
      </c>
      <c r="F153" s="55">
        <f t="shared" si="25"/>
        <v>23768.802959999997</v>
      </c>
      <c r="G153" s="55">
        <f t="shared" si="23"/>
        <v>0</v>
      </c>
      <c r="H153" s="54">
        <f t="shared" si="20"/>
        <v>0</v>
      </c>
      <c r="I153" s="46">
        <f t="shared" si="21"/>
        <v>0</v>
      </c>
      <c r="J153" s="56">
        <f t="shared" si="26"/>
        <v>9.8627199999999995</v>
      </c>
    </row>
    <row r="154" spans="1:10" ht="15.75" x14ac:dyDescent="0.25">
      <c r="A154" s="43">
        <v>35854</v>
      </c>
      <c r="B154" s="44">
        <v>0</v>
      </c>
      <c r="C154" s="44">
        <v>0</v>
      </c>
      <c r="D154" s="45">
        <f t="shared" si="22"/>
        <v>0</v>
      </c>
      <c r="E154" s="54">
        <f t="shared" si="24"/>
        <v>0</v>
      </c>
      <c r="F154" s="55">
        <f t="shared" si="25"/>
        <v>23768.802959999997</v>
      </c>
      <c r="G154" s="55">
        <f t="shared" si="23"/>
        <v>0</v>
      </c>
      <c r="H154" s="54">
        <f t="shared" si="20"/>
        <v>0</v>
      </c>
      <c r="I154" s="46">
        <f t="shared" si="21"/>
        <v>0</v>
      </c>
      <c r="J154" s="56">
        <f t="shared" si="26"/>
        <v>0</v>
      </c>
    </row>
    <row r="155" spans="1:10" ht="15.75" x14ac:dyDescent="0.25">
      <c r="A155" s="43">
        <v>35885</v>
      </c>
      <c r="B155" s="44">
        <v>12.7</v>
      </c>
      <c r="C155" s="44">
        <v>3</v>
      </c>
      <c r="D155" s="45">
        <f t="shared" si="22"/>
        <v>1.5</v>
      </c>
      <c r="E155" s="54">
        <f t="shared" si="24"/>
        <v>19.725439999999999</v>
      </c>
      <c r="F155" s="55">
        <f t="shared" si="25"/>
        <v>23788.528399999996</v>
      </c>
      <c r="G155" s="55">
        <f t="shared" si="23"/>
        <v>0</v>
      </c>
      <c r="H155" s="54">
        <f t="shared" si="20"/>
        <v>0</v>
      </c>
      <c r="I155" s="46">
        <f t="shared" si="21"/>
        <v>0</v>
      </c>
      <c r="J155" s="56">
        <f t="shared" si="26"/>
        <v>19.725439999999999</v>
      </c>
    </row>
    <row r="156" spans="1:10" ht="15.75" x14ac:dyDescent="0.25">
      <c r="A156" s="43">
        <v>35915</v>
      </c>
      <c r="B156" s="44">
        <v>76.400000000000006</v>
      </c>
      <c r="C156" s="44">
        <v>9</v>
      </c>
      <c r="D156" s="45">
        <f t="shared" si="22"/>
        <v>4.5</v>
      </c>
      <c r="E156" s="54">
        <f t="shared" si="24"/>
        <v>126.63028</v>
      </c>
      <c r="F156" s="55">
        <f t="shared" si="25"/>
        <v>23915.158679999997</v>
      </c>
      <c r="G156" s="55">
        <f t="shared" si="23"/>
        <v>0</v>
      </c>
      <c r="H156" s="54">
        <f t="shared" si="20"/>
        <v>3</v>
      </c>
      <c r="I156" s="46">
        <f t="shared" si="21"/>
        <v>96.630279999999999</v>
      </c>
      <c r="J156" s="56">
        <f t="shared" si="26"/>
        <v>30</v>
      </c>
    </row>
    <row r="157" spans="1:10" ht="15.75" x14ac:dyDescent="0.25">
      <c r="A157" s="43">
        <v>35946</v>
      </c>
      <c r="B157" s="44">
        <v>208.4</v>
      </c>
      <c r="C157" s="44">
        <v>21</v>
      </c>
      <c r="D157" s="45">
        <f t="shared" si="22"/>
        <v>10.5</v>
      </c>
      <c r="E157" s="54">
        <f t="shared" si="24"/>
        <v>348.54147999999992</v>
      </c>
      <c r="F157" s="55">
        <f t="shared" si="25"/>
        <v>24263.700159999997</v>
      </c>
      <c r="G157" s="55">
        <f t="shared" si="23"/>
        <v>3</v>
      </c>
      <c r="H157" s="54">
        <f t="shared" si="20"/>
        <v>3</v>
      </c>
      <c r="I157" s="46">
        <f t="shared" si="21"/>
        <v>321.54147999999992</v>
      </c>
      <c r="J157" s="56">
        <f t="shared" si="26"/>
        <v>30</v>
      </c>
    </row>
    <row r="158" spans="1:10" ht="15.75" x14ac:dyDescent="0.25">
      <c r="A158" s="43">
        <v>35976</v>
      </c>
      <c r="B158" s="44">
        <v>163.69999999999999</v>
      </c>
      <c r="C158" s="44">
        <v>15</v>
      </c>
      <c r="D158" s="45">
        <f t="shared" si="22"/>
        <v>7.5</v>
      </c>
      <c r="E158" s="54">
        <f t="shared" si="24"/>
        <v>275.09943999999996</v>
      </c>
      <c r="F158" s="55">
        <f t="shared" si="25"/>
        <v>24538.799599999998</v>
      </c>
      <c r="G158" s="55">
        <f t="shared" si="23"/>
        <v>3</v>
      </c>
      <c r="H158" s="54">
        <f t="shared" si="20"/>
        <v>3</v>
      </c>
      <c r="I158" s="46">
        <f t="shared" si="21"/>
        <v>248.09943999999996</v>
      </c>
      <c r="J158" s="56">
        <f t="shared" si="26"/>
        <v>30</v>
      </c>
    </row>
    <row r="159" spans="1:10" ht="15.75" x14ac:dyDescent="0.25">
      <c r="A159" s="43">
        <v>36007</v>
      </c>
      <c r="B159" s="44">
        <v>109.3</v>
      </c>
      <c r="C159" s="44">
        <v>15</v>
      </c>
      <c r="D159" s="45">
        <f t="shared" si="22"/>
        <v>7.5</v>
      </c>
      <c r="E159" s="54">
        <f t="shared" si="24"/>
        <v>179.29015999999999</v>
      </c>
      <c r="F159" s="55">
        <f t="shared" si="25"/>
        <v>24718.089759999999</v>
      </c>
      <c r="G159" s="55">
        <f t="shared" si="23"/>
        <v>3</v>
      </c>
      <c r="H159" s="54">
        <f t="shared" si="20"/>
        <v>3</v>
      </c>
      <c r="I159" s="46">
        <f t="shared" si="21"/>
        <v>152.29015999999999</v>
      </c>
      <c r="J159" s="56">
        <f t="shared" si="26"/>
        <v>30</v>
      </c>
    </row>
    <row r="160" spans="1:10" ht="15.75" x14ac:dyDescent="0.25">
      <c r="A160" s="43">
        <v>36038</v>
      </c>
      <c r="B160" s="44">
        <v>242.9</v>
      </c>
      <c r="C160" s="44">
        <v>25</v>
      </c>
      <c r="D160" s="45">
        <f t="shared" si="22"/>
        <v>12.5</v>
      </c>
      <c r="E160" s="54">
        <f t="shared" si="24"/>
        <v>405.78047999999995</v>
      </c>
      <c r="F160" s="55">
        <f t="shared" si="25"/>
        <v>25123.87024</v>
      </c>
      <c r="G160" s="55">
        <f t="shared" si="23"/>
        <v>3</v>
      </c>
      <c r="H160" s="54">
        <f t="shared" si="20"/>
        <v>3</v>
      </c>
      <c r="I160" s="46">
        <f t="shared" si="21"/>
        <v>378.78047999999995</v>
      </c>
      <c r="J160" s="56">
        <f t="shared" si="26"/>
        <v>30</v>
      </c>
    </row>
    <row r="161" spans="1:10" ht="15.75" x14ac:dyDescent="0.25">
      <c r="A161" s="43">
        <v>36068</v>
      </c>
      <c r="B161" s="44">
        <v>108.6</v>
      </c>
      <c r="C161" s="44">
        <v>12</v>
      </c>
      <c r="D161" s="45">
        <f t="shared" si="22"/>
        <v>6</v>
      </c>
      <c r="E161" s="54">
        <f t="shared" si="24"/>
        <v>180.69911999999999</v>
      </c>
      <c r="F161" s="55">
        <f t="shared" si="25"/>
        <v>25304.569360000001</v>
      </c>
      <c r="G161" s="55">
        <f t="shared" si="23"/>
        <v>3</v>
      </c>
      <c r="H161" s="54">
        <f t="shared" si="20"/>
        <v>3</v>
      </c>
      <c r="I161" s="46">
        <f t="shared" si="21"/>
        <v>153.69911999999999</v>
      </c>
      <c r="J161" s="56">
        <f t="shared" si="26"/>
        <v>30</v>
      </c>
    </row>
    <row r="162" spans="1:10" ht="15.75" x14ac:dyDescent="0.25">
      <c r="A162" s="43">
        <v>36099</v>
      </c>
      <c r="B162" s="44">
        <v>83.6</v>
      </c>
      <c r="C162" s="44">
        <v>7</v>
      </c>
      <c r="D162" s="45">
        <f t="shared" si="22"/>
        <v>3.5</v>
      </c>
      <c r="E162" s="54">
        <f t="shared" si="24"/>
        <v>141.07211999999998</v>
      </c>
      <c r="F162" s="55">
        <f t="shared" si="25"/>
        <v>25445.641480000002</v>
      </c>
      <c r="G162" s="55">
        <f t="shared" si="23"/>
        <v>3</v>
      </c>
      <c r="H162" s="54">
        <f t="shared" si="20"/>
        <v>3</v>
      </c>
      <c r="I162" s="46">
        <f t="shared" si="21"/>
        <v>114.07211999999998</v>
      </c>
      <c r="J162" s="56">
        <f t="shared" si="26"/>
        <v>30</v>
      </c>
    </row>
    <row r="163" spans="1:10" ht="15.75" x14ac:dyDescent="0.25">
      <c r="A163" s="43">
        <v>36129</v>
      </c>
      <c r="B163" s="44">
        <v>0.2</v>
      </c>
      <c r="C163" s="44">
        <v>1</v>
      </c>
      <c r="D163" s="45">
        <f t="shared" si="22"/>
        <v>0.5</v>
      </c>
      <c r="E163" s="54">
        <f t="shared" si="24"/>
        <v>0</v>
      </c>
      <c r="F163" s="55">
        <f t="shared" si="25"/>
        <v>25445.641480000002</v>
      </c>
      <c r="G163" s="55">
        <f t="shared" si="23"/>
        <v>3</v>
      </c>
      <c r="H163" s="54">
        <f t="shared" si="20"/>
        <v>0</v>
      </c>
      <c r="I163" s="46">
        <f t="shared" si="21"/>
        <v>0</v>
      </c>
      <c r="J163" s="56">
        <f t="shared" si="26"/>
        <v>3</v>
      </c>
    </row>
    <row r="164" spans="1:10" ht="15.75" x14ac:dyDescent="0.25">
      <c r="A164" s="43">
        <v>36160</v>
      </c>
      <c r="B164" s="44">
        <v>0.9</v>
      </c>
      <c r="C164" s="44">
        <v>1</v>
      </c>
      <c r="D164" s="45">
        <f t="shared" si="22"/>
        <v>0.5</v>
      </c>
      <c r="E164" s="54">
        <f t="shared" si="24"/>
        <v>0.70448</v>
      </c>
      <c r="F164" s="55">
        <f t="shared" si="25"/>
        <v>25446.345960000002</v>
      </c>
      <c r="G164" s="55">
        <f t="shared" si="23"/>
        <v>0</v>
      </c>
      <c r="H164" s="54">
        <f t="shared" si="20"/>
        <v>0</v>
      </c>
      <c r="I164" s="46">
        <f t="shared" si="21"/>
        <v>0</v>
      </c>
      <c r="J164" s="56">
        <f t="shared" si="26"/>
        <v>0.70448</v>
      </c>
    </row>
    <row r="165" spans="1:10" ht="15.75" x14ac:dyDescent="0.25">
      <c r="A165" s="43">
        <v>36191</v>
      </c>
      <c r="B165" s="44">
        <v>14.4</v>
      </c>
      <c r="C165" s="44">
        <v>2</v>
      </c>
      <c r="D165" s="45">
        <f t="shared" si="22"/>
        <v>1</v>
      </c>
      <c r="E165" s="54">
        <f t="shared" si="24"/>
        <v>23.600080000000002</v>
      </c>
      <c r="F165" s="55">
        <f t="shared" si="25"/>
        <v>25469.946040000003</v>
      </c>
      <c r="G165" s="55">
        <f t="shared" si="23"/>
        <v>0</v>
      </c>
      <c r="H165" s="54">
        <f t="shared" si="20"/>
        <v>0</v>
      </c>
      <c r="I165" s="46">
        <f t="shared" si="21"/>
        <v>0</v>
      </c>
      <c r="J165" s="56">
        <f t="shared" si="26"/>
        <v>23.600080000000002</v>
      </c>
    </row>
    <row r="166" spans="1:10" ht="15.75" x14ac:dyDescent="0.25">
      <c r="A166" s="43">
        <v>36219</v>
      </c>
      <c r="B166" s="44">
        <v>20.3</v>
      </c>
      <c r="C166" s="44">
        <v>4</v>
      </c>
      <c r="D166" s="45">
        <f t="shared" si="22"/>
        <v>2</v>
      </c>
      <c r="E166" s="54">
        <f t="shared" si="24"/>
        <v>32.229959999999998</v>
      </c>
      <c r="F166" s="55">
        <f t="shared" si="25"/>
        <v>25502.176000000003</v>
      </c>
      <c r="G166" s="55">
        <f t="shared" si="23"/>
        <v>0</v>
      </c>
      <c r="H166" s="54">
        <f t="shared" si="20"/>
        <v>2.2299599999999984</v>
      </c>
      <c r="I166" s="46">
        <f t="shared" si="21"/>
        <v>2.2299599999999984</v>
      </c>
      <c r="J166" s="56">
        <f t="shared" si="26"/>
        <v>30</v>
      </c>
    </row>
    <row r="167" spans="1:10" ht="15.75" x14ac:dyDescent="0.25">
      <c r="A167" s="43">
        <v>36250</v>
      </c>
      <c r="B167" s="44">
        <v>36.799999999999997</v>
      </c>
      <c r="C167" s="44">
        <v>2</v>
      </c>
      <c r="D167" s="45">
        <f t="shared" si="22"/>
        <v>1</v>
      </c>
      <c r="E167" s="54">
        <f t="shared" si="24"/>
        <v>63.050959999999996</v>
      </c>
      <c r="F167" s="55">
        <f t="shared" si="25"/>
        <v>25565.226960000004</v>
      </c>
      <c r="G167" s="55">
        <f t="shared" si="23"/>
        <v>2.2299599999999984</v>
      </c>
      <c r="H167" s="54">
        <f t="shared" si="20"/>
        <v>3</v>
      </c>
      <c r="I167" s="46">
        <f t="shared" si="21"/>
        <v>35.280919999999995</v>
      </c>
      <c r="J167" s="56">
        <f t="shared" si="26"/>
        <v>30</v>
      </c>
    </row>
    <row r="168" spans="1:10" ht="15.75" x14ac:dyDescent="0.25">
      <c r="A168" s="43">
        <v>36280</v>
      </c>
      <c r="B168" s="44">
        <v>159.9</v>
      </c>
      <c r="C168" s="44">
        <v>14</v>
      </c>
      <c r="D168" s="45">
        <f t="shared" si="22"/>
        <v>7</v>
      </c>
      <c r="E168" s="54">
        <f t="shared" si="24"/>
        <v>269.28748000000002</v>
      </c>
      <c r="F168" s="55">
        <f t="shared" si="25"/>
        <v>25834.514440000003</v>
      </c>
      <c r="G168" s="55">
        <f t="shared" si="23"/>
        <v>3</v>
      </c>
      <c r="H168" s="54">
        <f t="shared" si="20"/>
        <v>3</v>
      </c>
      <c r="I168" s="46">
        <f t="shared" si="21"/>
        <v>242.28748000000002</v>
      </c>
      <c r="J168" s="56">
        <f t="shared" si="26"/>
        <v>30</v>
      </c>
    </row>
    <row r="169" spans="1:10" ht="15.75" x14ac:dyDescent="0.25">
      <c r="A169" s="43">
        <v>36311</v>
      </c>
      <c r="B169" s="44">
        <v>303.10000000000002</v>
      </c>
      <c r="C169" s="44">
        <v>21</v>
      </c>
      <c r="D169" s="45">
        <f t="shared" si="22"/>
        <v>10.5</v>
      </c>
      <c r="E169" s="54">
        <f t="shared" si="24"/>
        <v>515.32712000000004</v>
      </c>
      <c r="F169" s="55">
        <f t="shared" si="25"/>
        <v>26349.841560000004</v>
      </c>
      <c r="G169" s="55">
        <f t="shared" si="23"/>
        <v>3</v>
      </c>
      <c r="H169" s="54">
        <f t="shared" si="20"/>
        <v>3</v>
      </c>
      <c r="I169" s="46">
        <f t="shared" si="21"/>
        <v>488.32712000000004</v>
      </c>
      <c r="J169" s="56">
        <f t="shared" si="26"/>
        <v>30</v>
      </c>
    </row>
    <row r="170" spans="1:10" ht="15.75" x14ac:dyDescent="0.25">
      <c r="A170" s="43">
        <v>36341</v>
      </c>
      <c r="B170" s="44">
        <v>186.8</v>
      </c>
      <c r="C170" s="44">
        <v>15</v>
      </c>
      <c r="D170" s="45">
        <f t="shared" si="22"/>
        <v>7.5</v>
      </c>
      <c r="E170" s="54">
        <f t="shared" si="24"/>
        <v>315.78316000000001</v>
      </c>
      <c r="F170" s="55">
        <f t="shared" si="25"/>
        <v>26665.624720000003</v>
      </c>
      <c r="G170" s="55">
        <f t="shared" si="23"/>
        <v>3</v>
      </c>
      <c r="H170" s="54">
        <f t="shared" si="20"/>
        <v>3</v>
      </c>
      <c r="I170" s="46">
        <f t="shared" si="21"/>
        <v>288.78316000000001</v>
      </c>
      <c r="J170" s="56">
        <f t="shared" si="26"/>
        <v>30</v>
      </c>
    </row>
    <row r="171" spans="1:10" ht="15.75" x14ac:dyDescent="0.25">
      <c r="A171" s="43">
        <v>36372</v>
      </c>
      <c r="B171" s="44">
        <v>109.4</v>
      </c>
      <c r="C171" s="44">
        <v>13</v>
      </c>
      <c r="D171" s="45">
        <f t="shared" si="22"/>
        <v>6.5</v>
      </c>
      <c r="E171" s="54">
        <f t="shared" si="24"/>
        <v>181.22748000000001</v>
      </c>
      <c r="F171" s="55">
        <f t="shared" si="25"/>
        <v>26846.852200000005</v>
      </c>
      <c r="G171" s="55">
        <f t="shared" si="23"/>
        <v>3</v>
      </c>
      <c r="H171" s="54">
        <f t="shared" si="20"/>
        <v>3</v>
      </c>
      <c r="I171" s="46">
        <f t="shared" si="21"/>
        <v>154.22748000000001</v>
      </c>
      <c r="J171" s="56">
        <f t="shared" si="26"/>
        <v>30</v>
      </c>
    </row>
    <row r="172" spans="1:10" ht="15.75" x14ac:dyDescent="0.25">
      <c r="A172" s="43">
        <v>36403</v>
      </c>
      <c r="B172" s="44">
        <v>374.2</v>
      </c>
      <c r="C172" s="44">
        <v>24</v>
      </c>
      <c r="D172" s="45">
        <f t="shared" si="22"/>
        <v>12</v>
      </c>
      <c r="E172" s="54">
        <f t="shared" si="24"/>
        <v>637.90663999999992</v>
      </c>
      <c r="F172" s="55">
        <f t="shared" si="25"/>
        <v>27484.758840000006</v>
      </c>
      <c r="G172" s="55">
        <f t="shared" si="23"/>
        <v>3</v>
      </c>
      <c r="H172" s="54">
        <f t="shared" si="20"/>
        <v>3</v>
      </c>
      <c r="I172" s="46">
        <f t="shared" si="21"/>
        <v>610.90663999999992</v>
      </c>
      <c r="J172" s="56">
        <f t="shared" si="26"/>
        <v>30</v>
      </c>
    </row>
    <row r="173" spans="1:10" ht="15.75" x14ac:dyDescent="0.25">
      <c r="A173" s="43">
        <v>36433</v>
      </c>
      <c r="B173" s="44">
        <v>42.1</v>
      </c>
      <c r="C173" s="44">
        <v>14</v>
      </c>
      <c r="D173" s="45">
        <f t="shared" si="22"/>
        <v>7</v>
      </c>
      <c r="E173" s="54">
        <f t="shared" si="24"/>
        <v>61.818119999999993</v>
      </c>
      <c r="F173" s="55">
        <f t="shared" si="25"/>
        <v>27546.576960000006</v>
      </c>
      <c r="G173" s="55">
        <f t="shared" si="23"/>
        <v>3</v>
      </c>
      <c r="H173" s="54">
        <f t="shared" si="20"/>
        <v>3</v>
      </c>
      <c r="I173" s="46">
        <f t="shared" si="21"/>
        <v>34.818119999999993</v>
      </c>
      <c r="J173" s="56">
        <f t="shared" si="26"/>
        <v>30</v>
      </c>
    </row>
    <row r="174" spans="1:10" ht="15.75" x14ac:dyDescent="0.25">
      <c r="A174" s="43">
        <v>36464</v>
      </c>
      <c r="B174" s="44">
        <v>18.600000000000001</v>
      </c>
      <c r="C174" s="44">
        <v>8</v>
      </c>
      <c r="D174" s="45">
        <f t="shared" si="22"/>
        <v>4</v>
      </c>
      <c r="E174" s="54">
        <f t="shared" si="24"/>
        <v>25.713520000000003</v>
      </c>
      <c r="F174" s="55">
        <f t="shared" si="25"/>
        <v>27572.290480000007</v>
      </c>
      <c r="G174" s="55">
        <f t="shared" si="23"/>
        <v>3</v>
      </c>
      <c r="H174" s="54">
        <f t="shared" si="20"/>
        <v>0</v>
      </c>
      <c r="I174" s="46">
        <f t="shared" si="21"/>
        <v>0</v>
      </c>
      <c r="J174" s="56">
        <f t="shared" si="26"/>
        <v>28.713520000000003</v>
      </c>
    </row>
    <row r="175" spans="1:10" ht="15.75" x14ac:dyDescent="0.25">
      <c r="A175" s="43">
        <v>36494</v>
      </c>
      <c r="B175" s="44">
        <v>2</v>
      </c>
      <c r="C175" s="44">
        <v>1</v>
      </c>
      <c r="D175" s="45">
        <f t="shared" si="22"/>
        <v>0.5</v>
      </c>
      <c r="E175" s="54">
        <f t="shared" si="24"/>
        <v>2.6418000000000004</v>
      </c>
      <c r="F175" s="55">
        <f t="shared" si="25"/>
        <v>27574.932280000008</v>
      </c>
      <c r="G175" s="55">
        <f t="shared" si="23"/>
        <v>0</v>
      </c>
      <c r="H175" s="54">
        <f t="shared" si="20"/>
        <v>0</v>
      </c>
      <c r="I175" s="46">
        <f t="shared" si="21"/>
        <v>0</v>
      </c>
      <c r="J175" s="56">
        <f t="shared" si="26"/>
        <v>2.6418000000000004</v>
      </c>
    </row>
    <row r="176" spans="1:10" ht="15.75" x14ac:dyDescent="0.25">
      <c r="A176" s="43">
        <v>36525</v>
      </c>
      <c r="B176" s="44">
        <v>0.2</v>
      </c>
      <c r="C176" s="44">
        <v>1</v>
      </c>
      <c r="D176" s="45">
        <f t="shared" si="22"/>
        <v>0.5</v>
      </c>
      <c r="E176" s="54">
        <f t="shared" si="24"/>
        <v>0</v>
      </c>
      <c r="F176" s="55">
        <f t="shared" si="25"/>
        <v>27574.932280000008</v>
      </c>
      <c r="G176" s="55">
        <f t="shared" si="23"/>
        <v>0</v>
      </c>
      <c r="H176" s="54">
        <f t="shared" si="20"/>
        <v>0</v>
      </c>
      <c r="I176" s="46">
        <f t="shared" si="21"/>
        <v>0</v>
      </c>
      <c r="J176" s="56">
        <f t="shared" si="26"/>
        <v>0</v>
      </c>
    </row>
    <row r="177" spans="1:10" ht="15.75" x14ac:dyDescent="0.25">
      <c r="A177" s="43">
        <v>36556</v>
      </c>
      <c r="B177" s="44">
        <v>0.5</v>
      </c>
      <c r="C177" s="44">
        <v>1</v>
      </c>
      <c r="D177" s="45">
        <f t="shared" si="22"/>
        <v>0.5</v>
      </c>
      <c r="E177" s="54">
        <f t="shared" si="24"/>
        <v>0</v>
      </c>
      <c r="F177" s="55">
        <f t="shared" si="25"/>
        <v>27574.932280000008</v>
      </c>
      <c r="G177" s="55">
        <f t="shared" si="23"/>
        <v>0</v>
      </c>
      <c r="H177" s="54">
        <f t="shared" si="20"/>
        <v>0</v>
      </c>
      <c r="I177" s="46">
        <f t="shared" si="21"/>
        <v>0</v>
      </c>
      <c r="J177" s="56">
        <f t="shared" si="26"/>
        <v>0</v>
      </c>
    </row>
    <row r="178" spans="1:10" ht="15.75" x14ac:dyDescent="0.25">
      <c r="A178" s="43">
        <v>36585</v>
      </c>
      <c r="B178" s="44">
        <v>23.9</v>
      </c>
      <c r="C178" s="44">
        <v>3</v>
      </c>
      <c r="D178" s="45">
        <f t="shared" si="22"/>
        <v>1.5</v>
      </c>
      <c r="E178" s="54">
        <f t="shared" si="24"/>
        <v>39.450879999999998</v>
      </c>
      <c r="F178" s="55">
        <f t="shared" si="25"/>
        <v>27614.383160000009</v>
      </c>
      <c r="G178" s="55">
        <f t="shared" si="23"/>
        <v>0</v>
      </c>
      <c r="H178" s="54">
        <f t="shared" si="20"/>
        <v>3</v>
      </c>
      <c r="I178" s="46">
        <f t="shared" si="21"/>
        <v>9.4508799999999979</v>
      </c>
      <c r="J178" s="56">
        <f t="shared" si="26"/>
        <v>30</v>
      </c>
    </row>
    <row r="179" spans="1:10" ht="15.75" x14ac:dyDescent="0.25">
      <c r="A179" s="43">
        <v>36616</v>
      </c>
      <c r="B179" s="44">
        <v>5.2</v>
      </c>
      <c r="C179" s="44">
        <v>2</v>
      </c>
      <c r="D179" s="45">
        <f t="shared" si="22"/>
        <v>1</v>
      </c>
      <c r="E179" s="54">
        <f t="shared" si="24"/>
        <v>7.3970400000000005</v>
      </c>
      <c r="F179" s="55">
        <f t="shared" si="25"/>
        <v>27621.780200000008</v>
      </c>
      <c r="G179" s="55">
        <f t="shared" si="23"/>
        <v>3</v>
      </c>
      <c r="H179" s="54">
        <f t="shared" si="20"/>
        <v>0</v>
      </c>
      <c r="I179" s="46">
        <f t="shared" si="21"/>
        <v>0</v>
      </c>
      <c r="J179" s="56">
        <f t="shared" si="26"/>
        <v>10.397040000000001</v>
      </c>
    </row>
    <row r="180" spans="1:10" ht="15.75" x14ac:dyDescent="0.25">
      <c r="A180" s="43">
        <v>36646</v>
      </c>
      <c r="B180" s="44">
        <v>24.3</v>
      </c>
      <c r="C180" s="44">
        <v>19</v>
      </c>
      <c r="D180" s="45">
        <f t="shared" si="22"/>
        <v>9.5</v>
      </c>
      <c r="E180" s="54">
        <f t="shared" si="24"/>
        <v>26.065760000000001</v>
      </c>
      <c r="F180" s="55">
        <f t="shared" si="25"/>
        <v>27647.84596000001</v>
      </c>
      <c r="G180" s="55">
        <f t="shared" si="23"/>
        <v>0</v>
      </c>
      <c r="H180" s="54">
        <f t="shared" si="20"/>
        <v>0</v>
      </c>
      <c r="I180" s="46">
        <f t="shared" si="21"/>
        <v>0</v>
      </c>
      <c r="J180" s="56">
        <f t="shared" si="26"/>
        <v>26.065760000000001</v>
      </c>
    </row>
    <row r="181" spans="1:10" ht="15.75" x14ac:dyDescent="0.25">
      <c r="A181" s="43">
        <v>36677</v>
      </c>
      <c r="B181" s="44">
        <v>314.5</v>
      </c>
      <c r="C181" s="44">
        <v>17</v>
      </c>
      <c r="D181" s="45">
        <f t="shared" si="22"/>
        <v>8.5</v>
      </c>
      <c r="E181" s="54">
        <f t="shared" si="24"/>
        <v>538.92719999999997</v>
      </c>
      <c r="F181" s="55">
        <f t="shared" si="25"/>
        <v>28186.773160000008</v>
      </c>
      <c r="G181" s="55">
        <f t="shared" si="23"/>
        <v>0</v>
      </c>
      <c r="H181" s="54">
        <f t="shared" si="20"/>
        <v>3</v>
      </c>
      <c r="I181" s="46">
        <f t="shared" si="21"/>
        <v>508.92719999999997</v>
      </c>
      <c r="J181" s="56">
        <f t="shared" si="26"/>
        <v>30</v>
      </c>
    </row>
    <row r="182" spans="1:10" ht="15.75" x14ac:dyDescent="0.25">
      <c r="A182" s="43">
        <v>36707</v>
      </c>
      <c r="B182" s="44">
        <v>197.2</v>
      </c>
      <c r="C182" s="44">
        <v>22</v>
      </c>
      <c r="D182" s="45">
        <f t="shared" si="22"/>
        <v>11</v>
      </c>
      <c r="E182" s="54">
        <f t="shared" si="24"/>
        <v>327.93543999999991</v>
      </c>
      <c r="F182" s="55">
        <f t="shared" si="25"/>
        <v>28514.708600000009</v>
      </c>
      <c r="G182" s="55">
        <f t="shared" si="23"/>
        <v>3</v>
      </c>
      <c r="H182" s="54">
        <f t="shared" si="20"/>
        <v>3</v>
      </c>
      <c r="I182" s="46">
        <f t="shared" si="21"/>
        <v>300.93543999999991</v>
      </c>
      <c r="J182" s="56">
        <f t="shared" si="26"/>
        <v>30</v>
      </c>
    </row>
    <row r="183" spans="1:10" ht="15.75" x14ac:dyDescent="0.25">
      <c r="A183" s="43">
        <v>36738</v>
      </c>
      <c r="B183" s="44">
        <v>97.6</v>
      </c>
      <c r="C183" s="44">
        <v>15</v>
      </c>
      <c r="D183" s="45">
        <f t="shared" si="22"/>
        <v>7.5</v>
      </c>
      <c r="E183" s="54">
        <f t="shared" si="24"/>
        <v>158.68412000000001</v>
      </c>
      <c r="F183" s="55">
        <f t="shared" si="25"/>
        <v>28673.392720000011</v>
      </c>
      <c r="G183" s="55">
        <f t="shared" si="23"/>
        <v>3</v>
      </c>
      <c r="H183" s="54">
        <f t="shared" si="20"/>
        <v>3</v>
      </c>
      <c r="I183" s="46">
        <f t="shared" si="21"/>
        <v>131.68412000000001</v>
      </c>
      <c r="J183" s="56">
        <f t="shared" si="26"/>
        <v>30</v>
      </c>
    </row>
    <row r="184" spans="1:10" ht="15.75" x14ac:dyDescent="0.25">
      <c r="A184" s="43">
        <v>36769</v>
      </c>
      <c r="B184" s="44">
        <v>228.2</v>
      </c>
      <c r="C184" s="44">
        <v>24</v>
      </c>
      <c r="D184" s="45">
        <f t="shared" si="22"/>
        <v>12</v>
      </c>
      <c r="E184" s="54">
        <f t="shared" si="24"/>
        <v>380.77143999999993</v>
      </c>
      <c r="F184" s="55">
        <f t="shared" si="25"/>
        <v>29054.164160000011</v>
      </c>
      <c r="G184" s="55">
        <f t="shared" si="23"/>
        <v>3</v>
      </c>
      <c r="H184" s="54">
        <f t="shared" si="20"/>
        <v>3</v>
      </c>
      <c r="I184" s="46">
        <f t="shared" si="21"/>
        <v>353.77143999999993</v>
      </c>
      <c r="J184" s="56">
        <f t="shared" si="26"/>
        <v>30</v>
      </c>
    </row>
    <row r="185" spans="1:10" ht="15.75" x14ac:dyDescent="0.25">
      <c r="A185" s="43">
        <v>36799</v>
      </c>
      <c r="B185" s="44">
        <v>165.9</v>
      </c>
      <c r="C185" s="44">
        <v>16</v>
      </c>
      <c r="D185" s="45">
        <f t="shared" si="22"/>
        <v>8</v>
      </c>
      <c r="E185" s="54">
        <f t="shared" si="24"/>
        <v>278.09348</v>
      </c>
      <c r="F185" s="55">
        <f t="shared" si="25"/>
        <v>29332.257640000011</v>
      </c>
      <c r="G185" s="55">
        <f t="shared" si="23"/>
        <v>3</v>
      </c>
      <c r="H185" s="54">
        <f t="shared" si="20"/>
        <v>3</v>
      </c>
      <c r="I185" s="46">
        <f t="shared" si="21"/>
        <v>251.09348</v>
      </c>
      <c r="J185" s="56">
        <f t="shared" si="26"/>
        <v>30</v>
      </c>
    </row>
    <row r="186" spans="1:10" ht="15.75" x14ac:dyDescent="0.25">
      <c r="A186" s="43">
        <v>36830</v>
      </c>
      <c r="B186" s="44">
        <v>2.9</v>
      </c>
      <c r="C186" s="44">
        <v>3</v>
      </c>
      <c r="D186" s="45">
        <f t="shared" si="22"/>
        <v>1.5</v>
      </c>
      <c r="E186" s="54">
        <f t="shared" si="24"/>
        <v>2.4656799999999999</v>
      </c>
      <c r="F186" s="55">
        <f t="shared" si="25"/>
        <v>29334.723320000012</v>
      </c>
      <c r="G186" s="55">
        <f t="shared" si="23"/>
        <v>3</v>
      </c>
      <c r="H186" s="54">
        <f t="shared" si="20"/>
        <v>0</v>
      </c>
      <c r="I186" s="46">
        <f t="shared" si="21"/>
        <v>0</v>
      </c>
      <c r="J186" s="56">
        <f t="shared" si="26"/>
        <v>5.4656799999999999</v>
      </c>
    </row>
    <row r="187" spans="1:10" ht="15.75" x14ac:dyDescent="0.25">
      <c r="A187" s="43">
        <v>36860</v>
      </c>
      <c r="B187" s="44">
        <v>0.2</v>
      </c>
      <c r="C187" s="44">
        <v>1</v>
      </c>
      <c r="D187" s="45">
        <f t="shared" si="22"/>
        <v>0.5</v>
      </c>
      <c r="E187" s="54">
        <f t="shared" si="24"/>
        <v>0</v>
      </c>
      <c r="F187" s="55">
        <f t="shared" si="25"/>
        <v>29334.723320000012</v>
      </c>
      <c r="G187" s="55">
        <f t="shared" si="23"/>
        <v>0</v>
      </c>
      <c r="H187" s="54">
        <f t="shared" si="20"/>
        <v>0</v>
      </c>
      <c r="I187" s="46">
        <f t="shared" si="21"/>
        <v>0</v>
      </c>
      <c r="J187" s="56">
        <f t="shared" si="26"/>
        <v>0</v>
      </c>
    </row>
    <row r="188" spans="1:10" ht="15.75" x14ac:dyDescent="0.25">
      <c r="A188" s="43">
        <v>36891</v>
      </c>
      <c r="B188" s="44">
        <v>2</v>
      </c>
      <c r="C188" s="44">
        <v>2</v>
      </c>
      <c r="D188" s="45">
        <f t="shared" si="22"/>
        <v>1</v>
      </c>
      <c r="E188" s="54">
        <f t="shared" si="24"/>
        <v>1.7611999999999999</v>
      </c>
      <c r="F188" s="55">
        <f t="shared" si="25"/>
        <v>29336.484520000013</v>
      </c>
      <c r="G188" s="55">
        <f t="shared" si="23"/>
        <v>0</v>
      </c>
      <c r="H188" s="54">
        <f t="shared" si="20"/>
        <v>0</v>
      </c>
      <c r="I188" s="46">
        <f t="shared" si="21"/>
        <v>0</v>
      </c>
      <c r="J188" s="56">
        <f t="shared" si="26"/>
        <v>1.7611999999999999</v>
      </c>
    </row>
    <row r="189" spans="1:10" ht="15.75" x14ac:dyDescent="0.25">
      <c r="A189" s="43">
        <v>36922</v>
      </c>
      <c r="B189" s="44">
        <v>0</v>
      </c>
      <c r="C189" s="44">
        <v>0</v>
      </c>
      <c r="D189" s="45">
        <f t="shared" si="22"/>
        <v>0</v>
      </c>
      <c r="E189" s="54">
        <f t="shared" si="24"/>
        <v>0</v>
      </c>
      <c r="F189" s="55">
        <f t="shared" si="25"/>
        <v>29336.484520000013</v>
      </c>
      <c r="G189" s="55">
        <f t="shared" si="23"/>
        <v>0</v>
      </c>
      <c r="H189" s="54">
        <f t="shared" si="20"/>
        <v>0</v>
      </c>
      <c r="I189" s="46">
        <f t="shared" si="21"/>
        <v>0</v>
      </c>
      <c r="J189" s="56">
        <f t="shared" si="26"/>
        <v>0</v>
      </c>
    </row>
    <row r="190" spans="1:10" ht="15.75" x14ac:dyDescent="0.25">
      <c r="A190" s="43">
        <v>36950</v>
      </c>
      <c r="B190" s="44">
        <v>6.7</v>
      </c>
      <c r="C190" s="44">
        <v>5</v>
      </c>
      <c r="D190" s="45">
        <f t="shared" si="22"/>
        <v>2.5</v>
      </c>
      <c r="E190" s="54">
        <f t="shared" si="24"/>
        <v>7.3970400000000005</v>
      </c>
      <c r="F190" s="55">
        <f t="shared" si="25"/>
        <v>29343.881560000013</v>
      </c>
      <c r="G190" s="55">
        <f t="shared" si="23"/>
        <v>0</v>
      </c>
      <c r="H190" s="54">
        <f t="shared" si="20"/>
        <v>0</v>
      </c>
      <c r="I190" s="46">
        <f t="shared" si="21"/>
        <v>0</v>
      </c>
      <c r="J190" s="56">
        <f t="shared" si="26"/>
        <v>7.3970400000000005</v>
      </c>
    </row>
    <row r="191" spans="1:10" ht="15.75" x14ac:dyDescent="0.25">
      <c r="A191" s="43">
        <v>36981</v>
      </c>
      <c r="B191" s="44">
        <v>2.6</v>
      </c>
      <c r="C191" s="44">
        <v>1</v>
      </c>
      <c r="D191" s="45">
        <f t="shared" si="22"/>
        <v>0.5</v>
      </c>
      <c r="E191" s="54">
        <f t="shared" si="24"/>
        <v>3.6985200000000003</v>
      </c>
      <c r="F191" s="55">
        <f t="shared" si="25"/>
        <v>29347.580080000014</v>
      </c>
      <c r="G191" s="55">
        <f t="shared" si="23"/>
        <v>0</v>
      </c>
      <c r="H191" s="54">
        <f t="shared" si="20"/>
        <v>0</v>
      </c>
      <c r="I191" s="46">
        <f t="shared" si="21"/>
        <v>0</v>
      </c>
      <c r="J191" s="56">
        <f t="shared" si="26"/>
        <v>3.6985200000000003</v>
      </c>
    </row>
    <row r="192" spans="1:10" ht="15.75" x14ac:dyDescent="0.25">
      <c r="A192" s="43">
        <v>37011</v>
      </c>
      <c r="B192" s="44">
        <v>141.9</v>
      </c>
      <c r="C192" s="44">
        <v>15</v>
      </c>
      <c r="D192" s="45">
        <f t="shared" si="22"/>
        <v>7.5</v>
      </c>
      <c r="E192" s="54">
        <f t="shared" si="24"/>
        <v>236.70528000000002</v>
      </c>
      <c r="F192" s="55">
        <f t="shared" si="25"/>
        <v>29584.285360000013</v>
      </c>
      <c r="G192" s="55">
        <f t="shared" si="23"/>
        <v>0</v>
      </c>
      <c r="H192" s="54">
        <f t="shared" si="20"/>
        <v>3</v>
      </c>
      <c r="I192" s="46">
        <f t="shared" si="21"/>
        <v>206.70528000000002</v>
      </c>
      <c r="J192" s="56">
        <f t="shared" si="26"/>
        <v>30</v>
      </c>
    </row>
    <row r="193" spans="1:10" ht="15.75" x14ac:dyDescent="0.25">
      <c r="A193" s="43">
        <v>37042</v>
      </c>
      <c r="B193" s="44">
        <v>211.8</v>
      </c>
      <c r="C193" s="44">
        <v>23</v>
      </c>
      <c r="D193" s="45">
        <f t="shared" si="22"/>
        <v>11.5</v>
      </c>
      <c r="E193" s="54">
        <f t="shared" si="24"/>
        <v>352.76835999999997</v>
      </c>
      <c r="F193" s="55">
        <f t="shared" si="25"/>
        <v>29937.053720000011</v>
      </c>
      <c r="G193" s="55">
        <f t="shared" si="23"/>
        <v>3</v>
      </c>
      <c r="H193" s="54">
        <f t="shared" si="20"/>
        <v>3</v>
      </c>
      <c r="I193" s="46">
        <f t="shared" si="21"/>
        <v>325.76835999999997</v>
      </c>
      <c r="J193" s="56">
        <f t="shared" si="26"/>
        <v>30</v>
      </c>
    </row>
    <row r="194" spans="1:10" ht="15.75" x14ac:dyDescent="0.25">
      <c r="A194" s="43">
        <v>37072</v>
      </c>
      <c r="B194" s="44">
        <v>415.1</v>
      </c>
      <c r="C194" s="44">
        <v>24</v>
      </c>
      <c r="D194" s="45">
        <f t="shared" si="22"/>
        <v>12</v>
      </c>
      <c r="E194" s="54">
        <f t="shared" si="24"/>
        <v>709.93972000000008</v>
      </c>
      <c r="F194" s="55">
        <f t="shared" si="25"/>
        <v>30646.993440000009</v>
      </c>
      <c r="G194" s="55">
        <f t="shared" si="23"/>
        <v>3</v>
      </c>
      <c r="H194" s="54">
        <f t="shared" ref="H194:H257" si="27">MIN(MAX((G194+E194-$H$3),0),$C$6)</f>
        <v>3</v>
      </c>
      <c r="I194" s="46">
        <f t="shared" ref="I194:I257" si="28">MAX(G194+E194-$H$3,0)</f>
        <v>682.93972000000008</v>
      </c>
      <c r="J194" s="56">
        <f t="shared" si="26"/>
        <v>30</v>
      </c>
    </row>
    <row r="195" spans="1:10" ht="15.75" x14ac:dyDescent="0.25">
      <c r="A195" s="43">
        <v>37103</v>
      </c>
      <c r="B195" s="44">
        <v>278.3</v>
      </c>
      <c r="C195" s="44">
        <v>20</v>
      </c>
      <c r="D195" s="45">
        <f t="shared" si="22"/>
        <v>10</v>
      </c>
      <c r="E195" s="54">
        <f t="shared" si="24"/>
        <v>472.52996000000007</v>
      </c>
      <c r="F195" s="55">
        <f t="shared" si="25"/>
        <v>31119.523400000009</v>
      </c>
      <c r="G195" s="55">
        <f t="shared" si="23"/>
        <v>3</v>
      </c>
      <c r="H195" s="54">
        <f t="shared" si="27"/>
        <v>3</v>
      </c>
      <c r="I195" s="46">
        <f t="shared" si="28"/>
        <v>445.52996000000007</v>
      </c>
      <c r="J195" s="56">
        <f t="shared" si="26"/>
        <v>30</v>
      </c>
    </row>
    <row r="196" spans="1:10" ht="15.75" x14ac:dyDescent="0.25">
      <c r="A196" s="43">
        <v>37134</v>
      </c>
      <c r="B196" s="44">
        <v>180.2</v>
      </c>
      <c r="C196" s="44">
        <v>18</v>
      </c>
      <c r="D196" s="45">
        <f t="shared" si="22"/>
        <v>9</v>
      </c>
      <c r="E196" s="54">
        <f t="shared" si="24"/>
        <v>301.51743999999997</v>
      </c>
      <c r="F196" s="55">
        <f t="shared" si="25"/>
        <v>31421.040840000009</v>
      </c>
      <c r="G196" s="55">
        <f t="shared" si="23"/>
        <v>3</v>
      </c>
      <c r="H196" s="54">
        <f t="shared" si="27"/>
        <v>3</v>
      </c>
      <c r="I196" s="46">
        <f t="shared" si="28"/>
        <v>274.51743999999997</v>
      </c>
      <c r="J196" s="56">
        <f t="shared" si="26"/>
        <v>30</v>
      </c>
    </row>
    <row r="197" spans="1:10" ht="15.75" x14ac:dyDescent="0.25">
      <c r="A197" s="43">
        <v>37164</v>
      </c>
      <c r="B197" s="44">
        <v>128.69999999999999</v>
      </c>
      <c r="C197" s="44">
        <v>13</v>
      </c>
      <c r="D197" s="45">
        <f t="shared" si="22"/>
        <v>6.5</v>
      </c>
      <c r="E197" s="54">
        <f t="shared" si="24"/>
        <v>215.21863999999999</v>
      </c>
      <c r="F197" s="55">
        <f t="shared" si="25"/>
        <v>31636.259480000008</v>
      </c>
      <c r="G197" s="55">
        <f t="shared" si="23"/>
        <v>3</v>
      </c>
      <c r="H197" s="54">
        <f t="shared" si="27"/>
        <v>3</v>
      </c>
      <c r="I197" s="46">
        <f t="shared" si="28"/>
        <v>188.21863999999999</v>
      </c>
      <c r="J197" s="56">
        <f t="shared" si="26"/>
        <v>30</v>
      </c>
    </row>
    <row r="198" spans="1:10" ht="15.75" x14ac:dyDescent="0.25">
      <c r="A198" s="43">
        <v>37195</v>
      </c>
      <c r="B198" s="44">
        <v>23</v>
      </c>
      <c r="C198" s="44">
        <v>7</v>
      </c>
      <c r="D198" s="45">
        <f t="shared" si="22"/>
        <v>3.5</v>
      </c>
      <c r="E198" s="54">
        <f t="shared" si="24"/>
        <v>34.343399999999995</v>
      </c>
      <c r="F198" s="55">
        <f t="shared" si="25"/>
        <v>31670.602880000009</v>
      </c>
      <c r="G198" s="55">
        <f t="shared" si="23"/>
        <v>3</v>
      </c>
      <c r="H198" s="54">
        <f t="shared" si="27"/>
        <v>3</v>
      </c>
      <c r="I198" s="46">
        <f t="shared" si="28"/>
        <v>7.3433999999999955</v>
      </c>
      <c r="J198" s="56">
        <f t="shared" si="26"/>
        <v>30</v>
      </c>
    </row>
    <row r="199" spans="1:10" ht="15.75" x14ac:dyDescent="0.25">
      <c r="A199" s="43">
        <v>37225</v>
      </c>
      <c r="B199" s="44">
        <v>2.5</v>
      </c>
      <c r="C199" s="44">
        <v>3</v>
      </c>
      <c r="D199" s="45">
        <f t="shared" si="22"/>
        <v>1.5</v>
      </c>
      <c r="E199" s="54">
        <f t="shared" si="24"/>
        <v>1.7611999999999999</v>
      </c>
      <c r="F199" s="55">
        <f t="shared" si="25"/>
        <v>31672.36408000001</v>
      </c>
      <c r="G199" s="55">
        <f t="shared" si="23"/>
        <v>3</v>
      </c>
      <c r="H199" s="54">
        <f t="shared" si="27"/>
        <v>0</v>
      </c>
      <c r="I199" s="46">
        <f t="shared" si="28"/>
        <v>0</v>
      </c>
      <c r="J199" s="56">
        <f t="shared" si="26"/>
        <v>4.7611999999999997</v>
      </c>
    </row>
    <row r="200" spans="1:10" ht="15.75" x14ac:dyDescent="0.25">
      <c r="A200" s="43">
        <v>37256</v>
      </c>
      <c r="B200" s="44">
        <v>11.3</v>
      </c>
      <c r="C200" s="44">
        <v>5</v>
      </c>
      <c r="D200" s="45">
        <f t="shared" si="22"/>
        <v>2.5</v>
      </c>
      <c r="E200" s="54">
        <f t="shared" si="24"/>
        <v>15.498560000000001</v>
      </c>
      <c r="F200" s="55">
        <f t="shared" si="25"/>
        <v>31687.86264000001</v>
      </c>
      <c r="G200" s="55">
        <f t="shared" si="23"/>
        <v>0</v>
      </c>
      <c r="H200" s="54">
        <f t="shared" si="27"/>
        <v>0</v>
      </c>
      <c r="I200" s="46">
        <f t="shared" si="28"/>
        <v>0</v>
      </c>
      <c r="J200" s="56">
        <f t="shared" si="26"/>
        <v>15.498560000000001</v>
      </c>
    </row>
    <row r="201" spans="1:10" ht="15.75" x14ac:dyDescent="0.25">
      <c r="A201" s="43">
        <v>37287</v>
      </c>
      <c r="B201" s="44">
        <v>0.4</v>
      </c>
      <c r="C201" s="44">
        <v>2</v>
      </c>
      <c r="D201" s="45">
        <f t="shared" ref="D201:D264" si="29">C201*$C$5</f>
        <v>1</v>
      </c>
      <c r="E201" s="54">
        <f t="shared" si="24"/>
        <v>0</v>
      </c>
      <c r="F201" s="55">
        <f t="shared" si="25"/>
        <v>31687.86264000001</v>
      </c>
      <c r="G201" s="55">
        <f t="shared" si="23"/>
        <v>0</v>
      </c>
      <c r="H201" s="54">
        <f t="shared" si="27"/>
        <v>0</v>
      </c>
      <c r="I201" s="46">
        <f t="shared" si="28"/>
        <v>0</v>
      </c>
      <c r="J201" s="56">
        <f t="shared" si="26"/>
        <v>0</v>
      </c>
    </row>
    <row r="202" spans="1:10" ht="15.75" x14ac:dyDescent="0.25">
      <c r="A202" s="43">
        <v>37315</v>
      </c>
      <c r="B202" s="44">
        <v>6.3</v>
      </c>
      <c r="C202" s="44">
        <v>2</v>
      </c>
      <c r="D202" s="45">
        <f t="shared" si="29"/>
        <v>1</v>
      </c>
      <c r="E202" s="54">
        <f t="shared" si="24"/>
        <v>9.3343600000000002</v>
      </c>
      <c r="F202" s="55">
        <f t="shared" si="25"/>
        <v>31697.197000000011</v>
      </c>
      <c r="G202" s="55">
        <f t="shared" si="23"/>
        <v>0</v>
      </c>
      <c r="H202" s="54">
        <f t="shared" si="27"/>
        <v>0</v>
      </c>
      <c r="I202" s="46">
        <f t="shared" si="28"/>
        <v>0</v>
      </c>
      <c r="J202" s="56">
        <f t="shared" si="26"/>
        <v>9.3343600000000002</v>
      </c>
    </row>
    <row r="203" spans="1:10" ht="15.75" x14ac:dyDescent="0.25">
      <c r="A203" s="43">
        <v>37346</v>
      </c>
      <c r="B203" s="44">
        <v>32.6</v>
      </c>
      <c r="C203" s="44">
        <v>7</v>
      </c>
      <c r="D203" s="45">
        <f t="shared" si="29"/>
        <v>3.5</v>
      </c>
      <c r="E203" s="54">
        <f t="shared" si="24"/>
        <v>51.250920000000001</v>
      </c>
      <c r="F203" s="55">
        <f t="shared" si="25"/>
        <v>31748.44792000001</v>
      </c>
      <c r="G203" s="55">
        <f t="shared" si="23"/>
        <v>0</v>
      </c>
      <c r="H203" s="54">
        <f t="shared" si="27"/>
        <v>3</v>
      </c>
      <c r="I203" s="46">
        <f t="shared" si="28"/>
        <v>21.250920000000001</v>
      </c>
      <c r="J203" s="56">
        <f t="shared" si="26"/>
        <v>30</v>
      </c>
    </row>
    <row r="204" spans="1:10" ht="15.75" x14ac:dyDescent="0.25">
      <c r="A204" s="43">
        <v>37376</v>
      </c>
      <c r="B204" s="44">
        <v>153.5</v>
      </c>
      <c r="C204" s="44">
        <v>17</v>
      </c>
      <c r="D204" s="45">
        <f t="shared" si="29"/>
        <v>8.5</v>
      </c>
      <c r="E204" s="54">
        <f t="shared" si="24"/>
        <v>255.37399999999997</v>
      </c>
      <c r="F204" s="55">
        <f t="shared" si="25"/>
        <v>32003.821920000009</v>
      </c>
      <c r="G204" s="55">
        <f t="shared" si="23"/>
        <v>3</v>
      </c>
      <c r="H204" s="54">
        <f t="shared" si="27"/>
        <v>3</v>
      </c>
      <c r="I204" s="46">
        <f t="shared" si="28"/>
        <v>228.37399999999997</v>
      </c>
      <c r="J204" s="56">
        <f t="shared" si="26"/>
        <v>30</v>
      </c>
    </row>
    <row r="205" spans="1:10" ht="15.75" x14ac:dyDescent="0.25">
      <c r="A205" s="43">
        <v>37407</v>
      </c>
      <c r="B205" s="44">
        <v>449.8</v>
      </c>
      <c r="C205" s="44">
        <v>29</v>
      </c>
      <c r="D205" s="45">
        <f t="shared" si="29"/>
        <v>14.5</v>
      </c>
      <c r="E205" s="54">
        <f t="shared" si="24"/>
        <v>766.65036000000009</v>
      </c>
      <c r="F205" s="55">
        <f t="shared" si="25"/>
        <v>32770.472280000009</v>
      </c>
      <c r="G205" s="55">
        <f t="shared" si="23"/>
        <v>3</v>
      </c>
      <c r="H205" s="54">
        <f t="shared" si="27"/>
        <v>3</v>
      </c>
      <c r="I205" s="46">
        <f t="shared" si="28"/>
        <v>739.65036000000009</v>
      </c>
      <c r="J205" s="56">
        <f t="shared" si="26"/>
        <v>30</v>
      </c>
    </row>
    <row r="206" spans="1:10" ht="15.75" x14ac:dyDescent="0.25">
      <c r="A206" s="43">
        <v>37437</v>
      </c>
      <c r="B206" s="44">
        <v>192.6</v>
      </c>
      <c r="C206" s="44">
        <v>21</v>
      </c>
      <c r="D206" s="45">
        <f t="shared" si="29"/>
        <v>10.5</v>
      </c>
      <c r="E206" s="54">
        <f t="shared" si="24"/>
        <v>320.71451999999994</v>
      </c>
      <c r="F206" s="55">
        <f t="shared" si="25"/>
        <v>33091.18680000001</v>
      </c>
      <c r="G206" s="55">
        <f t="shared" ref="G206:G269" si="30">H205</f>
        <v>3</v>
      </c>
      <c r="H206" s="54">
        <f t="shared" si="27"/>
        <v>3</v>
      </c>
      <c r="I206" s="46">
        <f t="shared" si="28"/>
        <v>293.71451999999994</v>
      </c>
      <c r="J206" s="56">
        <f t="shared" si="26"/>
        <v>30</v>
      </c>
    </row>
    <row r="207" spans="1:10" ht="15.75" x14ac:dyDescent="0.25">
      <c r="A207" s="43">
        <v>37468</v>
      </c>
      <c r="B207" s="44">
        <v>94.3</v>
      </c>
      <c r="C207" s="44">
        <v>18</v>
      </c>
      <c r="D207" s="45">
        <f t="shared" si="29"/>
        <v>9</v>
      </c>
      <c r="E207" s="54">
        <f t="shared" si="24"/>
        <v>150.23035999999999</v>
      </c>
      <c r="F207" s="55">
        <f t="shared" si="25"/>
        <v>33241.417160000012</v>
      </c>
      <c r="G207" s="55">
        <f t="shared" si="30"/>
        <v>3</v>
      </c>
      <c r="H207" s="54">
        <f t="shared" si="27"/>
        <v>3</v>
      </c>
      <c r="I207" s="46">
        <f t="shared" si="28"/>
        <v>123.23035999999999</v>
      </c>
      <c r="J207" s="56">
        <f t="shared" si="26"/>
        <v>30</v>
      </c>
    </row>
    <row r="208" spans="1:10" ht="15.75" x14ac:dyDescent="0.25">
      <c r="A208" s="43">
        <v>37499</v>
      </c>
      <c r="B208" s="44">
        <v>211.7</v>
      </c>
      <c r="C208" s="44">
        <v>21</v>
      </c>
      <c r="D208" s="45">
        <f t="shared" si="29"/>
        <v>10.5</v>
      </c>
      <c r="E208" s="54">
        <f t="shared" ref="E208:E271" si="31">MAX(0,((B208-D208)/1000)*$C$4*$C$3)</f>
        <v>354.35343999999998</v>
      </c>
      <c r="F208" s="55">
        <f t="shared" ref="F208:F271" si="32">E208+F207</f>
        <v>33595.770600000011</v>
      </c>
      <c r="G208" s="55">
        <f t="shared" si="30"/>
        <v>3</v>
      </c>
      <c r="H208" s="54">
        <f t="shared" si="27"/>
        <v>3</v>
      </c>
      <c r="I208" s="46">
        <f t="shared" si="28"/>
        <v>327.35343999999998</v>
      </c>
      <c r="J208" s="56">
        <f t="shared" si="26"/>
        <v>30</v>
      </c>
    </row>
    <row r="209" spans="1:10" ht="15.75" x14ac:dyDescent="0.25">
      <c r="A209" s="43">
        <v>37529</v>
      </c>
      <c r="B209" s="44">
        <v>216.9</v>
      </c>
      <c r="C209" s="44">
        <v>19</v>
      </c>
      <c r="D209" s="45">
        <f t="shared" si="29"/>
        <v>9.5</v>
      </c>
      <c r="E209" s="54">
        <f t="shared" si="31"/>
        <v>365.27287999999999</v>
      </c>
      <c r="F209" s="55">
        <f t="shared" si="32"/>
        <v>33961.043480000008</v>
      </c>
      <c r="G209" s="55">
        <f t="shared" si="30"/>
        <v>3</v>
      </c>
      <c r="H209" s="54">
        <f t="shared" si="27"/>
        <v>3</v>
      </c>
      <c r="I209" s="46">
        <f t="shared" si="28"/>
        <v>338.27287999999999</v>
      </c>
      <c r="J209" s="56">
        <f t="shared" si="26"/>
        <v>30</v>
      </c>
    </row>
    <row r="210" spans="1:10" ht="15.75" x14ac:dyDescent="0.25">
      <c r="A210" s="43">
        <v>37560</v>
      </c>
      <c r="B210" s="44">
        <v>39.200000000000003</v>
      </c>
      <c r="C210" s="44">
        <v>8</v>
      </c>
      <c r="D210" s="45">
        <f t="shared" si="29"/>
        <v>4</v>
      </c>
      <c r="E210" s="54">
        <f t="shared" si="31"/>
        <v>61.994240000000005</v>
      </c>
      <c r="F210" s="55">
        <f t="shared" si="32"/>
        <v>34023.037720000008</v>
      </c>
      <c r="G210" s="55">
        <f t="shared" si="30"/>
        <v>3</v>
      </c>
      <c r="H210" s="54">
        <f t="shared" si="27"/>
        <v>3</v>
      </c>
      <c r="I210" s="46">
        <f t="shared" si="28"/>
        <v>34.994240000000005</v>
      </c>
      <c r="J210" s="56">
        <f t="shared" si="26"/>
        <v>30</v>
      </c>
    </row>
    <row r="211" spans="1:10" ht="15.75" x14ac:dyDescent="0.25">
      <c r="A211" s="43">
        <v>37590</v>
      </c>
      <c r="B211" s="44">
        <v>9.1</v>
      </c>
      <c r="C211" s="44">
        <v>8</v>
      </c>
      <c r="D211" s="45">
        <f t="shared" si="29"/>
        <v>4</v>
      </c>
      <c r="E211" s="54">
        <f t="shared" si="31"/>
        <v>8.9821199999999983</v>
      </c>
      <c r="F211" s="55">
        <f t="shared" si="32"/>
        <v>34032.019840000008</v>
      </c>
      <c r="G211" s="55">
        <f t="shared" si="30"/>
        <v>3</v>
      </c>
      <c r="H211" s="54">
        <f t="shared" si="27"/>
        <v>0</v>
      </c>
      <c r="I211" s="46">
        <f t="shared" si="28"/>
        <v>0</v>
      </c>
      <c r="J211" s="56">
        <f t="shared" si="26"/>
        <v>11.982119999999998</v>
      </c>
    </row>
    <row r="212" spans="1:10" ht="15.75" x14ac:dyDescent="0.25">
      <c r="A212" s="43">
        <v>37621</v>
      </c>
      <c r="B212" s="44">
        <v>1.4</v>
      </c>
      <c r="C212" s="44">
        <v>4</v>
      </c>
      <c r="D212" s="45">
        <f t="shared" si="29"/>
        <v>2</v>
      </c>
      <c r="E212" s="54">
        <f t="shared" si="31"/>
        <v>0</v>
      </c>
      <c r="F212" s="55">
        <f t="shared" si="32"/>
        <v>34032.019840000008</v>
      </c>
      <c r="G212" s="55">
        <f t="shared" si="30"/>
        <v>0</v>
      </c>
      <c r="H212" s="54">
        <f t="shared" si="27"/>
        <v>0</v>
      </c>
      <c r="I212" s="46">
        <f t="shared" si="28"/>
        <v>0</v>
      </c>
      <c r="J212" s="56">
        <f t="shared" ref="J212:J275" si="33">IF(H212&gt;0,30,IF(H212=0,(G212+E212)/($C$7/1000),0))</f>
        <v>0</v>
      </c>
    </row>
    <row r="213" spans="1:10" ht="15.75" x14ac:dyDescent="0.25">
      <c r="A213" s="43">
        <v>37652</v>
      </c>
      <c r="B213" s="44">
        <v>0</v>
      </c>
      <c r="C213" s="44">
        <v>0</v>
      </c>
      <c r="D213" s="45">
        <f t="shared" si="29"/>
        <v>0</v>
      </c>
      <c r="E213" s="54">
        <f t="shared" si="31"/>
        <v>0</v>
      </c>
      <c r="F213" s="55">
        <f t="shared" si="32"/>
        <v>34032.019840000008</v>
      </c>
      <c r="G213" s="55">
        <f t="shared" si="30"/>
        <v>0</v>
      </c>
      <c r="H213" s="54">
        <f t="shared" si="27"/>
        <v>0</v>
      </c>
      <c r="I213" s="46">
        <f t="shared" si="28"/>
        <v>0</v>
      </c>
      <c r="J213" s="56">
        <f t="shared" si="33"/>
        <v>0</v>
      </c>
    </row>
    <row r="214" spans="1:10" ht="15.75" x14ac:dyDescent="0.25">
      <c r="A214" s="43">
        <v>37680</v>
      </c>
      <c r="B214" s="44">
        <v>0.9</v>
      </c>
      <c r="C214" s="44">
        <v>3</v>
      </c>
      <c r="D214" s="45">
        <f t="shared" si="29"/>
        <v>1.5</v>
      </c>
      <c r="E214" s="54">
        <f t="shared" si="31"/>
        <v>0</v>
      </c>
      <c r="F214" s="55">
        <f t="shared" si="32"/>
        <v>34032.019840000008</v>
      </c>
      <c r="G214" s="55">
        <f t="shared" si="30"/>
        <v>0</v>
      </c>
      <c r="H214" s="54">
        <f t="shared" si="27"/>
        <v>0</v>
      </c>
      <c r="I214" s="46">
        <f t="shared" si="28"/>
        <v>0</v>
      </c>
      <c r="J214" s="56">
        <f t="shared" si="33"/>
        <v>0</v>
      </c>
    </row>
    <row r="215" spans="1:10" ht="15.75" x14ac:dyDescent="0.25">
      <c r="A215" s="43">
        <v>37711</v>
      </c>
      <c r="B215" s="44">
        <v>31.2</v>
      </c>
      <c r="C215" s="44">
        <v>11</v>
      </c>
      <c r="D215" s="45">
        <f t="shared" si="29"/>
        <v>5.5</v>
      </c>
      <c r="E215" s="54">
        <f t="shared" si="31"/>
        <v>45.262839999999997</v>
      </c>
      <c r="F215" s="55">
        <f t="shared" si="32"/>
        <v>34077.282680000011</v>
      </c>
      <c r="G215" s="55">
        <f t="shared" si="30"/>
        <v>0</v>
      </c>
      <c r="H215" s="54">
        <f t="shared" si="27"/>
        <v>3</v>
      </c>
      <c r="I215" s="46">
        <f t="shared" si="28"/>
        <v>15.262839999999997</v>
      </c>
      <c r="J215" s="56">
        <f t="shared" si="33"/>
        <v>30</v>
      </c>
    </row>
    <row r="216" spans="1:10" ht="15.75" x14ac:dyDescent="0.25">
      <c r="A216" s="43">
        <v>37741</v>
      </c>
      <c r="B216" s="44">
        <v>84.8</v>
      </c>
      <c r="C216" s="44">
        <v>7</v>
      </c>
      <c r="D216" s="45">
        <f t="shared" si="29"/>
        <v>3.5</v>
      </c>
      <c r="E216" s="54">
        <f t="shared" si="31"/>
        <v>143.18556000000001</v>
      </c>
      <c r="F216" s="55">
        <f t="shared" si="32"/>
        <v>34220.468240000009</v>
      </c>
      <c r="G216" s="55">
        <f t="shared" si="30"/>
        <v>3</v>
      </c>
      <c r="H216" s="54">
        <f t="shared" si="27"/>
        <v>3</v>
      </c>
      <c r="I216" s="46">
        <f t="shared" si="28"/>
        <v>116.18556000000001</v>
      </c>
      <c r="J216" s="56">
        <f t="shared" si="33"/>
        <v>30</v>
      </c>
    </row>
    <row r="217" spans="1:10" ht="15.75" x14ac:dyDescent="0.25">
      <c r="A217" s="43">
        <v>37772</v>
      </c>
      <c r="B217" s="44">
        <v>206.7</v>
      </c>
      <c r="C217" s="44">
        <v>20</v>
      </c>
      <c r="D217" s="45">
        <f t="shared" si="29"/>
        <v>10</v>
      </c>
      <c r="E217" s="54">
        <f t="shared" si="31"/>
        <v>346.42803999999995</v>
      </c>
      <c r="F217" s="55">
        <f t="shared" si="32"/>
        <v>34566.896280000008</v>
      </c>
      <c r="G217" s="55">
        <f t="shared" si="30"/>
        <v>3</v>
      </c>
      <c r="H217" s="54">
        <f t="shared" si="27"/>
        <v>3</v>
      </c>
      <c r="I217" s="46">
        <f t="shared" si="28"/>
        <v>319.42803999999995</v>
      </c>
      <c r="J217" s="56">
        <f t="shared" si="33"/>
        <v>30</v>
      </c>
    </row>
    <row r="218" spans="1:10" ht="15.75" x14ac:dyDescent="0.25">
      <c r="A218" s="43">
        <v>37802</v>
      </c>
      <c r="B218" s="44">
        <v>219.6</v>
      </c>
      <c r="C218" s="44">
        <v>19</v>
      </c>
      <c r="D218" s="45">
        <f t="shared" si="29"/>
        <v>9.5</v>
      </c>
      <c r="E218" s="54">
        <f t="shared" si="31"/>
        <v>370.02811999999994</v>
      </c>
      <c r="F218" s="55">
        <f t="shared" si="32"/>
        <v>34936.924400000011</v>
      </c>
      <c r="G218" s="55">
        <f t="shared" si="30"/>
        <v>3</v>
      </c>
      <c r="H218" s="54">
        <f t="shared" si="27"/>
        <v>3</v>
      </c>
      <c r="I218" s="46">
        <f t="shared" si="28"/>
        <v>343.02811999999994</v>
      </c>
      <c r="J218" s="56">
        <f t="shared" si="33"/>
        <v>30</v>
      </c>
    </row>
    <row r="219" spans="1:10" ht="15.75" x14ac:dyDescent="0.25">
      <c r="A219" s="43">
        <v>37833</v>
      </c>
      <c r="B219" s="44">
        <v>333</v>
      </c>
      <c r="C219" s="44">
        <v>19</v>
      </c>
      <c r="D219" s="45">
        <f t="shared" si="29"/>
        <v>9.5</v>
      </c>
      <c r="E219" s="54">
        <f t="shared" si="31"/>
        <v>569.7482</v>
      </c>
      <c r="F219" s="55">
        <f t="shared" si="32"/>
        <v>35506.672600000013</v>
      </c>
      <c r="G219" s="55">
        <f t="shared" si="30"/>
        <v>3</v>
      </c>
      <c r="H219" s="54">
        <f t="shared" si="27"/>
        <v>3</v>
      </c>
      <c r="I219" s="46">
        <f t="shared" si="28"/>
        <v>542.7482</v>
      </c>
      <c r="J219" s="56">
        <f t="shared" si="33"/>
        <v>30</v>
      </c>
    </row>
    <row r="220" spans="1:10" ht="15.75" x14ac:dyDescent="0.25">
      <c r="A220" s="43">
        <v>37864</v>
      </c>
      <c r="B220" s="44">
        <v>287</v>
      </c>
      <c r="C220" s="44">
        <v>27</v>
      </c>
      <c r="D220" s="45">
        <f t="shared" si="29"/>
        <v>13.5</v>
      </c>
      <c r="E220" s="54">
        <f t="shared" si="31"/>
        <v>481.68820000000005</v>
      </c>
      <c r="F220" s="55">
        <f t="shared" si="32"/>
        <v>35988.360800000009</v>
      </c>
      <c r="G220" s="55">
        <f t="shared" si="30"/>
        <v>3</v>
      </c>
      <c r="H220" s="54">
        <f t="shared" si="27"/>
        <v>3</v>
      </c>
      <c r="I220" s="46">
        <f t="shared" si="28"/>
        <v>454.68820000000005</v>
      </c>
      <c r="J220" s="56">
        <f t="shared" si="33"/>
        <v>30</v>
      </c>
    </row>
    <row r="221" spans="1:10" ht="15.75" x14ac:dyDescent="0.25">
      <c r="A221" s="43">
        <v>37894</v>
      </c>
      <c r="B221" s="44">
        <v>114.4</v>
      </c>
      <c r="C221" s="44">
        <v>19</v>
      </c>
      <c r="D221" s="45">
        <f t="shared" si="29"/>
        <v>9.5</v>
      </c>
      <c r="E221" s="54">
        <f t="shared" si="31"/>
        <v>184.74988000000002</v>
      </c>
      <c r="F221" s="55">
        <f t="shared" si="32"/>
        <v>36173.110680000013</v>
      </c>
      <c r="G221" s="55">
        <f t="shared" si="30"/>
        <v>3</v>
      </c>
      <c r="H221" s="54">
        <f t="shared" si="27"/>
        <v>3</v>
      </c>
      <c r="I221" s="46">
        <f t="shared" si="28"/>
        <v>157.74988000000002</v>
      </c>
      <c r="J221" s="56">
        <f t="shared" si="33"/>
        <v>30</v>
      </c>
    </row>
    <row r="222" spans="1:10" ht="15.75" x14ac:dyDescent="0.25">
      <c r="A222" s="43">
        <v>37925</v>
      </c>
      <c r="B222" s="44">
        <v>2.1</v>
      </c>
      <c r="C222" s="44">
        <v>4</v>
      </c>
      <c r="D222" s="45">
        <f t="shared" si="29"/>
        <v>2</v>
      </c>
      <c r="E222" s="54">
        <f t="shared" si="31"/>
        <v>0.17612000000000017</v>
      </c>
      <c r="F222" s="55">
        <f t="shared" si="32"/>
        <v>36173.286800000009</v>
      </c>
      <c r="G222" s="55">
        <f t="shared" si="30"/>
        <v>3</v>
      </c>
      <c r="H222" s="54">
        <f t="shared" si="27"/>
        <v>0</v>
      </c>
      <c r="I222" s="46">
        <f t="shared" si="28"/>
        <v>0</v>
      </c>
      <c r="J222" s="56">
        <f t="shared" si="33"/>
        <v>3.1761200000000001</v>
      </c>
    </row>
    <row r="223" spans="1:10" ht="15.75" x14ac:dyDescent="0.25">
      <c r="A223" s="43">
        <v>37955</v>
      </c>
      <c r="B223" s="44">
        <v>1.5</v>
      </c>
      <c r="C223" s="44">
        <v>1</v>
      </c>
      <c r="D223" s="45">
        <f t="shared" si="29"/>
        <v>0.5</v>
      </c>
      <c r="E223" s="54">
        <f t="shared" si="31"/>
        <v>1.7611999999999999</v>
      </c>
      <c r="F223" s="55">
        <f t="shared" si="32"/>
        <v>36175.04800000001</v>
      </c>
      <c r="G223" s="55">
        <f t="shared" si="30"/>
        <v>0</v>
      </c>
      <c r="H223" s="54">
        <f t="shared" si="27"/>
        <v>0</v>
      </c>
      <c r="I223" s="46">
        <f t="shared" si="28"/>
        <v>0</v>
      </c>
      <c r="J223" s="56">
        <f t="shared" si="33"/>
        <v>1.7611999999999999</v>
      </c>
    </row>
    <row r="224" spans="1:10" ht="15.75" x14ac:dyDescent="0.25">
      <c r="A224" s="43">
        <v>37986</v>
      </c>
      <c r="B224" s="44">
        <v>3.3</v>
      </c>
      <c r="C224" s="44">
        <v>2</v>
      </c>
      <c r="D224" s="45">
        <f t="shared" si="29"/>
        <v>1</v>
      </c>
      <c r="E224" s="54">
        <f t="shared" si="31"/>
        <v>4.0507599999999995</v>
      </c>
      <c r="F224" s="55">
        <f t="shared" si="32"/>
        <v>36179.098760000008</v>
      </c>
      <c r="G224" s="55">
        <f t="shared" si="30"/>
        <v>0</v>
      </c>
      <c r="H224" s="54">
        <f t="shared" si="27"/>
        <v>0</v>
      </c>
      <c r="I224" s="46">
        <f t="shared" si="28"/>
        <v>0</v>
      </c>
      <c r="J224" s="56">
        <f t="shared" si="33"/>
        <v>4.0507599999999995</v>
      </c>
    </row>
    <row r="225" spans="1:10" ht="15.75" x14ac:dyDescent="0.25">
      <c r="A225" s="43">
        <v>38017</v>
      </c>
      <c r="B225" s="44">
        <v>11.9</v>
      </c>
      <c r="C225" s="44">
        <v>1</v>
      </c>
      <c r="D225" s="45">
        <f t="shared" si="29"/>
        <v>0.5</v>
      </c>
      <c r="E225" s="54">
        <f t="shared" si="31"/>
        <v>20.077680000000001</v>
      </c>
      <c r="F225" s="55">
        <f t="shared" si="32"/>
        <v>36199.17644000001</v>
      </c>
      <c r="G225" s="55">
        <f t="shared" si="30"/>
        <v>0</v>
      </c>
      <c r="H225" s="54">
        <f t="shared" si="27"/>
        <v>0</v>
      </c>
      <c r="I225" s="46">
        <f t="shared" si="28"/>
        <v>0</v>
      </c>
      <c r="J225" s="56">
        <f t="shared" si="33"/>
        <v>20.077680000000001</v>
      </c>
    </row>
    <row r="226" spans="1:10" ht="15.75" x14ac:dyDescent="0.25">
      <c r="A226" s="43">
        <v>38046</v>
      </c>
      <c r="B226" s="44">
        <v>3.4</v>
      </c>
      <c r="C226" s="44">
        <v>3</v>
      </c>
      <c r="D226" s="45">
        <f t="shared" si="29"/>
        <v>1.5</v>
      </c>
      <c r="E226" s="54">
        <f t="shared" si="31"/>
        <v>3.3462799999999997</v>
      </c>
      <c r="F226" s="55">
        <f t="shared" si="32"/>
        <v>36202.522720000008</v>
      </c>
      <c r="G226" s="55">
        <f t="shared" si="30"/>
        <v>0</v>
      </c>
      <c r="H226" s="54">
        <f t="shared" si="27"/>
        <v>0</v>
      </c>
      <c r="I226" s="46">
        <f t="shared" si="28"/>
        <v>0</v>
      </c>
      <c r="J226" s="56">
        <f t="shared" si="33"/>
        <v>3.3462799999999997</v>
      </c>
    </row>
    <row r="227" spans="1:10" ht="15.75" x14ac:dyDescent="0.25">
      <c r="A227" s="43">
        <v>38077</v>
      </c>
      <c r="B227" s="44">
        <v>22.4</v>
      </c>
      <c r="C227" s="44">
        <v>5</v>
      </c>
      <c r="D227" s="45">
        <f t="shared" si="29"/>
        <v>2.5</v>
      </c>
      <c r="E227" s="54">
        <f t="shared" si="31"/>
        <v>35.047879999999992</v>
      </c>
      <c r="F227" s="55">
        <f t="shared" si="32"/>
        <v>36237.570600000006</v>
      </c>
      <c r="G227" s="55">
        <f t="shared" si="30"/>
        <v>0</v>
      </c>
      <c r="H227" s="54">
        <f t="shared" si="27"/>
        <v>3</v>
      </c>
      <c r="I227" s="46">
        <f t="shared" si="28"/>
        <v>5.0478799999999922</v>
      </c>
      <c r="J227" s="56">
        <f t="shared" si="33"/>
        <v>30</v>
      </c>
    </row>
    <row r="228" spans="1:10" ht="15.75" x14ac:dyDescent="0.25">
      <c r="A228" s="43">
        <v>38107</v>
      </c>
      <c r="B228" s="44">
        <v>169.6</v>
      </c>
      <c r="C228" s="44">
        <v>10</v>
      </c>
      <c r="D228" s="45">
        <f t="shared" si="29"/>
        <v>5</v>
      </c>
      <c r="E228" s="54">
        <f t="shared" si="31"/>
        <v>289.89352000000002</v>
      </c>
      <c r="F228" s="55">
        <f t="shared" si="32"/>
        <v>36527.464120000004</v>
      </c>
      <c r="G228" s="55">
        <f t="shared" si="30"/>
        <v>3</v>
      </c>
      <c r="H228" s="54">
        <f t="shared" si="27"/>
        <v>3</v>
      </c>
      <c r="I228" s="46">
        <f t="shared" si="28"/>
        <v>262.89352000000002</v>
      </c>
      <c r="J228" s="56">
        <f t="shared" si="33"/>
        <v>30</v>
      </c>
    </row>
    <row r="229" spans="1:10" ht="15.75" x14ac:dyDescent="0.25">
      <c r="A229" s="43">
        <v>38138</v>
      </c>
      <c r="B229" s="44">
        <v>460.3</v>
      </c>
      <c r="C229" s="44">
        <v>25</v>
      </c>
      <c r="D229" s="45">
        <f t="shared" si="29"/>
        <v>12.5</v>
      </c>
      <c r="E229" s="54">
        <f t="shared" si="31"/>
        <v>788.66536000000008</v>
      </c>
      <c r="F229" s="55">
        <f t="shared" si="32"/>
        <v>37316.129480000003</v>
      </c>
      <c r="G229" s="55">
        <f t="shared" si="30"/>
        <v>3</v>
      </c>
      <c r="H229" s="54">
        <f t="shared" si="27"/>
        <v>3</v>
      </c>
      <c r="I229" s="46">
        <f t="shared" si="28"/>
        <v>761.66536000000008</v>
      </c>
      <c r="J229" s="56">
        <f t="shared" si="33"/>
        <v>30</v>
      </c>
    </row>
    <row r="230" spans="1:10" ht="15.75" x14ac:dyDescent="0.25">
      <c r="A230" s="43">
        <v>38168</v>
      </c>
      <c r="B230" s="44">
        <v>410.6</v>
      </c>
      <c r="C230" s="44">
        <v>24</v>
      </c>
      <c r="D230" s="45">
        <f t="shared" si="29"/>
        <v>12</v>
      </c>
      <c r="E230" s="54">
        <f t="shared" si="31"/>
        <v>702.01432</v>
      </c>
      <c r="F230" s="55">
        <f t="shared" si="32"/>
        <v>38018.143800000005</v>
      </c>
      <c r="G230" s="55">
        <f t="shared" si="30"/>
        <v>3</v>
      </c>
      <c r="H230" s="54">
        <f t="shared" si="27"/>
        <v>3</v>
      </c>
      <c r="I230" s="46">
        <f t="shared" si="28"/>
        <v>675.01432</v>
      </c>
      <c r="J230" s="56">
        <f t="shared" si="33"/>
        <v>30</v>
      </c>
    </row>
    <row r="231" spans="1:10" ht="15.75" x14ac:dyDescent="0.25">
      <c r="A231" s="43">
        <v>38199</v>
      </c>
      <c r="B231" s="44">
        <v>187.3</v>
      </c>
      <c r="C231" s="44">
        <v>22</v>
      </c>
      <c r="D231" s="45">
        <f t="shared" si="29"/>
        <v>11</v>
      </c>
      <c r="E231" s="54">
        <f t="shared" si="31"/>
        <v>310.49956000000003</v>
      </c>
      <c r="F231" s="55">
        <f t="shared" si="32"/>
        <v>38328.643360000002</v>
      </c>
      <c r="G231" s="55">
        <f t="shared" si="30"/>
        <v>3</v>
      </c>
      <c r="H231" s="54">
        <f t="shared" si="27"/>
        <v>3</v>
      </c>
      <c r="I231" s="46">
        <f t="shared" si="28"/>
        <v>283.49956000000003</v>
      </c>
      <c r="J231" s="56">
        <f t="shared" si="33"/>
        <v>30</v>
      </c>
    </row>
    <row r="232" spans="1:10" ht="15.75" x14ac:dyDescent="0.25">
      <c r="A232" s="43">
        <v>38230</v>
      </c>
      <c r="B232" s="44">
        <v>354.8</v>
      </c>
      <c r="C232" s="44">
        <v>25</v>
      </c>
      <c r="D232" s="45">
        <f t="shared" si="29"/>
        <v>12.5</v>
      </c>
      <c r="E232" s="54">
        <f t="shared" si="31"/>
        <v>602.85875999999996</v>
      </c>
      <c r="F232" s="55">
        <f t="shared" si="32"/>
        <v>38931.502120000005</v>
      </c>
      <c r="G232" s="55">
        <f t="shared" si="30"/>
        <v>3</v>
      </c>
      <c r="H232" s="54">
        <f t="shared" si="27"/>
        <v>3</v>
      </c>
      <c r="I232" s="46">
        <f t="shared" si="28"/>
        <v>575.85875999999996</v>
      </c>
      <c r="J232" s="56">
        <f t="shared" si="33"/>
        <v>30</v>
      </c>
    </row>
    <row r="233" spans="1:10" ht="15.75" x14ac:dyDescent="0.25">
      <c r="A233" s="43">
        <v>38260</v>
      </c>
      <c r="B233" s="44">
        <v>67.400000000000006</v>
      </c>
      <c r="C233" s="44">
        <v>17</v>
      </c>
      <c r="D233" s="45">
        <f t="shared" si="29"/>
        <v>8.5</v>
      </c>
      <c r="E233" s="54">
        <f t="shared" si="31"/>
        <v>103.73468000000001</v>
      </c>
      <c r="F233" s="55">
        <f t="shared" si="32"/>
        <v>39035.236800000006</v>
      </c>
      <c r="G233" s="55">
        <f t="shared" si="30"/>
        <v>3</v>
      </c>
      <c r="H233" s="54">
        <f t="shared" si="27"/>
        <v>3</v>
      </c>
      <c r="I233" s="46">
        <f t="shared" si="28"/>
        <v>76.734680000000012</v>
      </c>
      <c r="J233" s="56">
        <f t="shared" si="33"/>
        <v>30</v>
      </c>
    </row>
    <row r="234" spans="1:10" ht="15.75" x14ac:dyDescent="0.25">
      <c r="A234" s="43">
        <v>38291</v>
      </c>
      <c r="B234" s="44">
        <v>0</v>
      </c>
      <c r="C234" s="44">
        <v>0</v>
      </c>
      <c r="D234" s="45">
        <f t="shared" si="29"/>
        <v>0</v>
      </c>
      <c r="E234" s="54">
        <f t="shared" si="31"/>
        <v>0</v>
      </c>
      <c r="F234" s="55">
        <f t="shared" si="32"/>
        <v>39035.236800000006</v>
      </c>
      <c r="G234" s="55">
        <f t="shared" si="30"/>
        <v>3</v>
      </c>
      <c r="H234" s="54">
        <f t="shared" si="27"/>
        <v>0</v>
      </c>
      <c r="I234" s="46">
        <f t="shared" si="28"/>
        <v>0</v>
      </c>
      <c r="J234" s="56">
        <f t="shared" si="33"/>
        <v>3</v>
      </c>
    </row>
    <row r="235" spans="1:10" ht="15.75" x14ac:dyDescent="0.25">
      <c r="A235" s="43">
        <v>38321</v>
      </c>
      <c r="B235" s="44">
        <v>0</v>
      </c>
      <c r="C235" s="44">
        <v>0</v>
      </c>
      <c r="D235" s="45">
        <f t="shared" si="29"/>
        <v>0</v>
      </c>
      <c r="E235" s="54">
        <f t="shared" si="31"/>
        <v>0</v>
      </c>
      <c r="F235" s="55">
        <f t="shared" si="32"/>
        <v>39035.236800000006</v>
      </c>
      <c r="G235" s="55">
        <f t="shared" si="30"/>
        <v>0</v>
      </c>
      <c r="H235" s="54">
        <f t="shared" si="27"/>
        <v>0</v>
      </c>
      <c r="I235" s="46">
        <f t="shared" si="28"/>
        <v>0</v>
      </c>
      <c r="J235" s="56">
        <f t="shared" si="33"/>
        <v>0</v>
      </c>
    </row>
    <row r="236" spans="1:10" ht="15.75" x14ac:dyDescent="0.25">
      <c r="A236" s="43">
        <v>38352</v>
      </c>
      <c r="B236" s="44">
        <v>0</v>
      </c>
      <c r="C236" s="44">
        <v>0</v>
      </c>
      <c r="D236" s="45">
        <f t="shared" si="29"/>
        <v>0</v>
      </c>
      <c r="E236" s="54">
        <f t="shared" si="31"/>
        <v>0</v>
      </c>
      <c r="F236" s="55">
        <f t="shared" si="32"/>
        <v>39035.236800000006</v>
      </c>
      <c r="G236" s="55">
        <f t="shared" si="30"/>
        <v>0</v>
      </c>
      <c r="H236" s="54">
        <f t="shared" si="27"/>
        <v>0</v>
      </c>
      <c r="I236" s="46">
        <f t="shared" si="28"/>
        <v>0</v>
      </c>
      <c r="J236" s="56">
        <f t="shared" si="33"/>
        <v>0</v>
      </c>
    </row>
    <row r="237" spans="1:10" ht="15.75" x14ac:dyDescent="0.25">
      <c r="A237" s="43">
        <v>38383</v>
      </c>
      <c r="B237" s="44">
        <v>4</v>
      </c>
      <c r="C237" s="44">
        <v>2</v>
      </c>
      <c r="D237" s="45">
        <f t="shared" si="29"/>
        <v>1</v>
      </c>
      <c r="E237" s="54">
        <f t="shared" si="31"/>
        <v>5.2836000000000007</v>
      </c>
      <c r="F237" s="55">
        <f t="shared" si="32"/>
        <v>39040.520400000009</v>
      </c>
      <c r="G237" s="55">
        <f t="shared" si="30"/>
        <v>0</v>
      </c>
      <c r="H237" s="54">
        <f t="shared" si="27"/>
        <v>0</v>
      </c>
      <c r="I237" s="46">
        <f t="shared" si="28"/>
        <v>0</v>
      </c>
      <c r="J237" s="56">
        <f t="shared" si="33"/>
        <v>5.2836000000000007</v>
      </c>
    </row>
    <row r="238" spans="1:10" ht="15.75" x14ac:dyDescent="0.25">
      <c r="A238" s="43">
        <v>38411</v>
      </c>
      <c r="B238" s="44">
        <v>0</v>
      </c>
      <c r="C238" s="44">
        <v>0</v>
      </c>
      <c r="D238" s="45">
        <f t="shared" si="29"/>
        <v>0</v>
      </c>
      <c r="E238" s="54">
        <f t="shared" si="31"/>
        <v>0</v>
      </c>
      <c r="F238" s="55">
        <f t="shared" si="32"/>
        <v>39040.520400000009</v>
      </c>
      <c r="G238" s="55">
        <f t="shared" si="30"/>
        <v>0</v>
      </c>
      <c r="H238" s="54">
        <f t="shared" si="27"/>
        <v>0</v>
      </c>
      <c r="I238" s="46">
        <f t="shared" si="28"/>
        <v>0</v>
      </c>
      <c r="J238" s="56">
        <f t="shared" si="33"/>
        <v>0</v>
      </c>
    </row>
    <row r="239" spans="1:10" ht="15.75" x14ac:dyDescent="0.25">
      <c r="A239" s="43">
        <v>38442</v>
      </c>
      <c r="B239" s="44">
        <v>17.3</v>
      </c>
      <c r="C239" s="44">
        <v>1</v>
      </c>
      <c r="D239" s="45">
        <f t="shared" si="29"/>
        <v>0.5</v>
      </c>
      <c r="E239" s="54">
        <f t="shared" si="31"/>
        <v>29.588160000000002</v>
      </c>
      <c r="F239" s="55">
        <f t="shared" si="32"/>
        <v>39070.108560000008</v>
      </c>
      <c r="G239" s="55">
        <f t="shared" si="30"/>
        <v>0</v>
      </c>
      <c r="H239" s="54">
        <f t="shared" si="27"/>
        <v>0</v>
      </c>
      <c r="I239" s="46">
        <f t="shared" si="28"/>
        <v>0</v>
      </c>
      <c r="J239" s="56">
        <f t="shared" si="33"/>
        <v>29.588160000000002</v>
      </c>
    </row>
    <row r="240" spans="1:10" ht="15.75" x14ac:dyDescent="0.25">
      <c r="A240" s="43">
        <v>38472</v>
      </c>
      <c r="B240" s="44">
        <v>161</v>
      </c>
      <c r="C240" s="44">
        <v>13</v>
      </c>
      <c r="D240" s="45">
        <f t="shared" si="29"/>
        <v>6.5</v>
      </c>
      <c r="E240" s="54">
        <f t="shared" si="31"/>
        <v>272.10539999999997</v>
      </c>
      <c r="F240" s="55">
        <f t="shared" si="32"/>
        <v>39342.213960000008</v>
      </c>
      <c r="G240" s="55">
        <f t="shared" si="30"/>
        <v>0</v>
      </c>
      <c r="H240" s="54">
        <f t="shared" si="27"/>
        <v>3</v>
      </c>
      <c r="I240" s="46">
        <f t="shared" si="28"/>
        <v>242.10539999999997</v>
      </c>
      <c r="J240" s="56">
        <f t="shared" si="33"/>
        <v>30</v>
      </c>
    </row>
    <row r="241" spans="1:10" ht="15.75" x14ac:dyDescent="0.25">
      <c r="A241" s="43">
        <v>38503</v>
      </c>
      <c r="B241" s="44">
        <v>189.6</v>
      </c>
      <c r="C241" s="44">
        <v>20</v>
      </c>
      <c r="D241" s="45">
        <f t="shared" si="29"/>
        <v>10</v>
      </c>
      <c r="E241" s="54">
        <f t="shared" si="31"/>
        <v>316.31151999999997</v>
      </c>
      <c r="F241" s="55">
        <f t="shared" si="32"/>
        <v>39658.525480000011</v>
      </c>
      <c r="G241" s="55">
        <f t="shared" si="30"/>
        <v>3</v>
      </c>
      <c r="H241" s="54">
        <f t="shared" si="27"/>
        <v>3</v>
      </c>
      <c r="I241" s="46">
        <f t="shared" si="28"/>
        <v>289.31151999999997</v>
      </c>
      <c r="J241" s="56">
        <f t="shared" si="33"/>
        <v>30</v>
      </c>
    </row>
    <row r="242" spans="1:10" ht="15.75" x14ac:dyDescent="0.25">
      <c r="A242" s="43">
        <v>38533</v>
      </c>
      <c r="B242" s="44">
        <v>94.4</v>
      </c>
      <c r="C242" s="44">
        <v>15</v>
      </c>
      <c r="D242" s="45">
        <f t="shared" si="29"/>
        <v>7.5</v>
      </c>
      <c r="E242" s="54">
        <f t="shared" si="31"/>
        <v>153.04828000000001</v>
      </c>
      <c r="F242" s="55">
        <f t="shared" si="32"/>
        <v>39811.573760000014</v>
      </c>
      <c r="G242" s="55">
        <f t="shared" si="30"/>
        <v>3</v>
      </c>
      <c r="H242" s="54">
        <f t="shared" si="27"/>
        <v>3</v>
      </c>
      <c r="I242" s="46">
        <f t="shared" si="28"/>
        <v>126.04828000000001</v>
      </c>
      <c r="J242" s="56">
        <f t="shared" si="33"/>
        <v>30</v>
      </c>
    </row>
    <row r="243" spans="1:10" ht="15.75" x14ac:dyDescent="0.25">
      <c r="A243" s="43">
        <v>38564</v>
      </c>
      <c r="B243" s="44">
        <v>141.5</v>
      </c>
      <c r="C243" s="44">
        <v>16</v>
      </c>
      <c r="D243" s="45">
        <f t="shared" si="29"/>
        <v>8</v>
      </c>
      <c r="E243" s="54">
        <f t="shared" si="31"/>
        <v>235.12020000000001</v>
      </c>
      <c r="F243" s="55">
        <f t="shared" si="32"/>
        <v>40046.693960000011</v>
      </c>
      <c r="G243" s="55">
        <f t="shared" si="30"/>
        <v>3</v>
      </c>
      <c r="H243" s="54">
        <f t="shared" si="27"/>
        <v>3</v>
      </c>
      <c r="I243" s="46">
        <f t="shared" si="28"/>
        <v>208.12020000000001</v>
      </c>
      <c r="J243" s="56">
        <f t="shared" si="33"/>
        <v>30</v>
      </c>
    </row>
    <row r="244" spans="1:10" ht="15.75" x14ac:dyDescent="0.25">
      <c r="A244" s="43">
        <v>38595</v>
      </c>
      <c r="B244" s="44">
        <v>90.2</v>
      </c>
      <c r="C244" s="44">
        <v>15</v>
      </c>
      <c r="D244" s="45">
        <f t="shared" si="29"/>
        <v>7.5</v>
      </c>
      <c r="E244" s="54">
        <f t="shared" si="31"/>
        <v>145.65124000000003</v>
      </c>
      <c r="F244" s="55">
        <f t="shared" si="32"/>
        <v>40192.345200000011</v>
      </c>
      <c r="G244" s="55">
        <f t="shared" si="30"/>
        <v>3</v>
      </c>
      <c r="H244" s="54">
        <f t="shared" si="27"/>
        <v>3</v>
      </c>
      <c r="I244" s="46">
        <f t="shared" si="28"/>
        <v>118.65124000000003</v>
      </c>
      <c r="J244" s="56">
        <f t="shared" si="33"/>
        <v>30</v>
      </c>
    </row>
    <row r="245" spans="1:10" ht="15.75" x14ac:dyDescent="0.25">
      <c r="A245" s="43">
        <v>38625</v>
      </c>
      <c r="B245" s="44">
        <v>81.2</v>
      </c>
      <c r="C245" s="44">
        <v>15</v>
      </c>
      <c r="D245" s="45">
        <f t="shared" si="29"/>
        <v>7.5</v>
      </c>
      <c r="E245" s="54">
        <f t="shared" si="31"/>
        <v>129.80044000000001</v>
      </c>
      <c r="F245" s="55">
        <f t="shared" si="32"/>
        <v>40322.14564000001</v>
      </c>
      <c r="G245" s="55">
        <f t="shared" si="30"/>
        <v>3</v>
      </c>
      <c r="H245" s="54">
        <f t="shared" si="27"/>
        <v>3</v>
      </c>
      <c r="I245" s="46">
        <f t="shared" si="28"/>
        <v>102.80044000000001</v>
      </c>
      <c r="J245" s="56">
        <f t="shared" si="33"/>
        <v>30</v>
      </c>
    </row>
    <row r="246" spans="1:10" ht="15.75" x14ac:dyDescent="0.25">
      <c r="A246" s="43">
        <v>38656</v>
      </c>
      <c r="B246" s="44">
        <v>130.5</v>
      </c>
      <c r="C246" s="44">
        <v>10</v>
      </c>
      <c r="D246" s="45">
        <f t="shared" si="29"/>
        <v>5</v>
      </c>
      <c r="E246" s="54">
        <f t="shared" si="31"/>
        <v>221.03059999999999</v>
      </c>
      <c r="F246" s="55">
        <f t="shared" si="32"/>
        <v>40543.176240000008</v>
      </c>
      <c r="G246" s="55">
        <f t="shared" si="30"/>
        <v>3</v>
      </c>
      <c r="H246" s="54">
        <f t="shared" si="27"/>
        <v>3</v>
      </c>
      <c r="I246" s="46">
        <f t="shared" si="28"/>
        <v>194.03059999999999</v>
      </c>
      <c r="J246" s="56">
        <f t="shared" si="33"/>
        <v>30</v>
      </c>
    </row>
    <row r="247" spans="1:10" ht="15.75" x14ac:dyDescent="0.25">
      <c r="A247" s="43">
        <v>38686</v>
      </c>
      <c r="B247" s="44">
        <v>29.5</v>
      </c>
      <c r="C247" s="44">
        <v>3</v>
      </c>
      <c r="D247" s="45">
        <f t="shared" si="29"/>
        <v>1.5</v>
      </c>
      <c r="E247" s="54">
        <f t="shared" si="31"/>
        <v>49.313599999999994</v>
      </c>
      <c r="F247" s="55">
        <f t="shared" si="32"/>
        <v>40592.489840000009</v>
      </c>
      <c r="G247" s="55">
        <f t="shared" si="30"/>
        <v>3</v>
      </c>
      <c r="H247" s="54">
        <f t="shared" si="27"/>
        <v>3</v>
      </c>
      <c r="I247" s="46">
        <f t="shared" si="28"/>
        <v>22.313599999999994</v>
      </c>
      <c r="J247" s="56">
        <f t="shared" si="33"/>
        <v>30</v>
      </c>
    </row>
    <row r="248" spans="1:10" ht="15.75" x14ac:dyDescent="0.25">
      <c r="A248" s="43">
        <v>38717</v>
      </c>
      <c r="B248" s="44">
        <v>0</v>
      </c>
      <c r="C248" s="44">
        <v>0</v>
      </c>
      <c r="D248" s="45">
        <f t="shared" si="29"/>
        <v>0</v>
      </c>
      <c r="E248" s="54">
        <f t="shared" si="31"/>
        <v>0</v>
      </c>
      <c r="F248" s="55">
        <f t="shared" si="32"/>
        <v>40592.489840000009</v>
      </c>
      <c r="G248" s="55">
        <f t="shared" si="30"/>
        <v>3</v>
      </c>
      <c r="H248" s="54">
        <f t="shared" si="27"/>
        <v>0</v>
      </c>
      <c r="I248" s="46">
        <f t="shared" si="28"/>
        <v>0</v>
      </c>
      <c r="J248" s="56">
        <f t="shared" si="33"/>
        <v>3</v>
      </c>
    </row>
    <row r="249" spans="1:10" ht="15.75" x14ac:dyDescent="0.25">
      <c r="A249" s="43">
        <v>38748</v>
      </c>
      <c r="B249" s="44">
        <v>1.3</v>
      </c>
      <c r="C249" s="44">
        <v>1</v>
      </c>
      <c r="D249" s="45">
        <f t="shared" si="29"/>
        <v>0.5</v>
      </c>
      <c r="E249" s="54">
        <f t="shared" si="31"/>
        <v>1.40896</v>
      </c>
      <c r="F249" s="55">
        <f t="shared" si="32"/>
        <v>40593.89880000001</v>
      </c>
      <c r="G249" s="55">
        <f t="shared" si="30"/>
        <v>0</v>
      </c>
      <c r="H249" s="54">
        <f t="shared" si="27"/>
        <v>0</v>
      </c>
      <c r="I249" s="46">
        <f t="shared" si="28"/>
        <v>0</v>
      </c>
      <c r="J249" s="56">
        <f t="shared" si="33"/>
        <v>1.40896</v>
      </c>
    </row>
    <row r="250" spans="1:10" ht="15.75" x14ac:dyDescent="0.25">
      <c r="A250" s="43">
        <v>38776</v>
      </c>
      <c r="B250" s="44">
        <v>0</v>
      </c>
      <c r="C250" s="44">
        <v>0</v>
      </c>
      <c r="D250" s="45">
        <f t="shared" si="29"/>
        <v>0</v>
      </c>
      <c r="E250" s="54">
        <f t="shared" si="31"/>
        <v>0</v>
      </c>
      <c r="F250" s="55">
        <f t="shared" si="32"/>
        <v>40593.89880000001</v>
      </c>
      <c r="G250" s="55">
        <f t="shared" si="30"/>
        <v>0</v>
      </c>
      <c r="H250" s="54">
        <f t="shared" si="27"/>
        <v>0</v>
      </c>
      <c r="I250" s="46">
        <f t="shared" si="28"/>
        <v>0</v>
      </c>
      <c r="J250" s="56">
        <f t="shared" si="33"/>
        <v>0</v>
      </c>
    </row>
    <row r="251" spans="1:10" ht="15.75" x14ac:dyDescent="0.25">
      <c r="A251" s="43">
        <v>38807</v>
      </c>
      <c r="B251" s="44">
        <v>108.2</v>
      </c>
      <c r="C251" s="44">
        <v>11</v>
      </c>
      <c r="D251" s="45">
        <f t="shared" si="29"/>
        <v>5.5</v>
      </c>
      <c r="E251" s="54">
        <f t="shared" si="31"/>
        <v>180.87523999999999</v>
      </c>
      <c r="F251" s="55">
        <f t="shared" si="32"/>
        <v>40774.774040000011</v>
      </c>
      <c r="G251" s="55">
        <f t="shared" si="30"/>
        <v>0</v>
      </c>
      <c r="H251" s="54">
        <f t="shared" si="27"/>
        <v>3</v>
      </c>
      <c r="I251" s="46">
        <f t="shared" si="28"/>
        <v>150.87523999999999</v>
      </c>
      <c r="J251" s="56">
        <f t="shared" si="33"/>
        <v>30</v>
      </c>
    </row>
    <row r="252" spans="1:10" ht="15.75" x14ac:dyDescent="0.25">
      <c r="A252" s="43">
        <v>38837</v>
      </c>
      <c r="B252" s="44">
        <v>427.4</v>
      </c>
      <c r="C252" s="44">
        <v>18</v>
      </c>
      <c r="D252" s="45">
        <f t="shared" si="29"/>
        <v>9</v>
      </c>
      <c r="E252" s="54">
        <f t="shared" si="31"/>
        <v>736.88607999999999</v>
      </c>
      <c r="F252" s="55">
        <f t="shared" si="32"/>
        <v>41511.660120000008</v>
      </c>
      <c r="G252" s="55">
        <f t="shared" si="30"/>
        <v>3</v>
      </c>
      <c r="H252" s="54">
        <f t="shared" si="27"/>
        <v>3</v>
      </c>
      <c r="I252" s="46">
        <f t="shared" si="28"/>
        <v>709.88607999999999</v>
      </c>
      <c r="J252" s="56">
        <f t="shared" si="33"/>
        <v>30</v>
      </c>
    </row>
    <row r="253" spans="1:10" ht="15.75" x14ac:dyDescent="0.25">
      <c r="A253" s="43">
        <v>38868</v>
      </c>
      <c r="B253" s="44">
        <v>376.9</v>
      </c>
      <c r="C253" s="44">
        <v>22</v>
      </c>
      <c r="D253" s="45">
        <f t="shared" si="29"/>
        <v>11</v>
      </c>
      <c r="E253" s="54">
        <f t="shared" si="31"/>
        <v>644.42308000000003</v>
      </c>
      <c r="F253" s="55">
        <f t="shared" si="32"/>
        <v>42156.083200000008</v>
      </c>
      <c r="G253" s="55">
        <f t="shared" si="30"/>
        <v>3</v>
      </c>
      <c r="H253" s="54">
        <f t="shared" si="27"/>
        <v>3</v>
      </c>
      <c r="I253" s="46">
        <f t="shared" si="28"/>
        <v>617.42308000000003</v>
      </c>
      <c r="J253" s="56">
        <f t="shared" si="33"/>
        <v>30</v>
      </c>
    </row>
    <row r="254" spans="1:10" ht="15.75" x14ac:dyDescent="0.25">
      <c r="A254" s="43">
        <v>38898</v>
      </c>
      <c r="B254" s="44">
        <v>317.39999999999998</v>
      </c>
      <c r="C254" s="44">
        <v>25</v>
      </c>
      <c r="D254" s="45">
        <f t="shared" si="29"/>
        <v>12.5</v>
      </c>
      <c r="E254" s="54">
        <f t="shared" si="31"/>
        <v>536.98987999999997</v>
      </c>
      <c r="F254" s="55">
        <f t="shared" si="32"/>
        <v>42693.073080000009</v>
      </c>
      <c r="G254" s="55">
        <f t="shared" si="30"/>
        <v>3</v>
      </c>
      <c r="H254" s="54">
        <f t="shared" si="27"/>
        <v>3</v>
      </c>
      <c r="I254" s="46">
        <f t="shared" si="28"/>
        <v>509.98987999999997</v>
      </c>
      <c r="J254" s="56">
        <f t="shared" si="33"/>
        <v>30</v>
      </c>
    </row>
    <row r="255" spans="1:10" ht="15.75" x14ac:dyDescent="0.25">
      <c r="A255" s="43">
        <v>38929</v>
      </c>
      <c r="B255" s="44">
        <v>470.8</v>
      </c>
      <c r="C255" s="44">
        <v>29</v>
      </c>
      <c r="D255" s="45">
        <f t="shared" si="29"/>
        <v>14.5</v>
      </c>
      <c r="E255" s="54">
        <f t="shared" si="31"/>
        <v>803.63556000000005</v>
      </c>
      <c r="F255" s="55">
        <f t="shared" si="32"/>
        <v>43496.708640000012</v>
      </c>
      <c r="G255" s="55">
        <f t="shared" si="30"/>
        <v>3</v>
      </c>
      <c r="H255" s="54">
        <f t="shared" si="27"/>
        <v>3</v>
      </c>
      <c r="I255" s="46">
        <f t="shared" si="28"/>
        <v>776.63556000000005</v>
      </c>
      <c r="J255" s="56">
        <f t="shared" si="33"/>
        <v>30</v>
      </c>
    </row>
    <row r="256" spans="1:10" ht="15.75" x14ac:dyDescent="0.25">
      <c r="A256" s="43">
        <v>38960</v>
      </c>
      <c r="B256" s="44">
        <v>342.9</v>
      </c>
      <c r="C256" s="44">
        <v>21</v>
      </c>
      <c r="D256" s="45">
        <f t="shared" si="29"/>
        <v>10.5</v>
      </c>
      <c r="E256" s="54">
        <f t="shared" si="31"/>
        <v>585.42287999999996</v>
      </c>
      <c r="F256" s="55">
        <f t="shared" si="32"/>
        <v>44082.13152000001</v>
      </c>
      <c r="G256" s="55">
        <f t="shared" si="30"/>
        <v>3</v>
      </c>
      <c r="H256" s="54">
        <f t="shared" si="27"/>
        <v>3</v>
      </c>
      <c r="I256" s="46">
        <f t="shared" si="28"/>
        <v>558.42287999999996</v>
      </c>
      <c r="J256" s="56">
        <f t="shared" si="33"/>
        <v>30</v>
      </c>
    </row>
    <row r="257" spans="1:10" ht="15.75" x14ac:dyDescent="0.25">
      <c r="A257" s="43">
        <v>38990</v>
      </c>
      <c r="B257" s="44">
        <v>26.8</v>
      </c>
      <c r="C257" s="44">
        <v>6</v>
      </c>
      <c r="D257" s="45">
        <f t="shared" si="29"/>
        <v>3</v>
      </c>
      <c r="E257" s="54">
        <f t="shared" si="31"/>
        <v>41.916560000000004</v>
      </c>
      <c r="F257" s="55">
        <f t="shared" si="32"/>
        <v>44124.048080000008</v>
      </c>
      <c r="G257" s="55">
        <f t="shared" si="30"/>
        <v>3</v>
      </c>
      <c r="H257" s="54">
        <f t="shared" si="27"/>
        <v>3</v>
      </c>
      <c r="I257" s="46">
        <f t="shared" si="28"/>
        <v>14.916560000000004</v>
      </c>
      <c r="J257" s="56">
        <f t="shared" si="33"/>
        <v>30</v>
      </c>
    </row>
    <row r="258" spans="1:10" ht="15.75" x14ac:dyDescent="0.25">
      <c r="A258" s="43">
        <v>39021</v>
      </c>
      <c r="B258" s="44">
        <v>6.4</v>
      </c>
      <c r="C258" s="44">
        <v>5</v>
      </c>
      <c r="D258" s="45">
        <f t="shared" si="29"/>
        <v>2.5</v>
      </c>
      <c r="E258" s="54">
        <f t="shared" si="31"/>
        <v>6.8686800000000003</v>
      </c>
      <c r="F258" s="55">
        <f t="shared" si="32"/>
        <v>44130.916760000007</v>
      </c>
      <c r="G258" s="55">
        <f t="shared" si="30"/>
        <v>3</v>
      </c>
      <c r="H258" s="54">
        <f t="shared" ref="H258:H295" si="34">MIN(MAX((G258+E258-$H$3),0),$C$6)</f>
        <v>0</v>
      </c>
      <c r="I258" s="46">
        <f t="shared" ref="I258:I295" si="35">MAX(G258+E258-$H$3,0)</f>
        <v>0</v>
      </c>
      <c r="J258" s="56">
        <f t="shared" si="33"/>
        <v>9.8686800000000012</v>
      </c>
    </row>
    <row r="259" spans="1:10" ht="15.75" x14ac:dyDescent="0.25">
      <c r="A259" s="43">
        <v>39051</v>
      </c>
      <c r="B259" s="44">
        <v>0</v>
      </c>
      <c r="C259" s="44">
        <v>0</v>
      </c>
      <c r="D259" s="45">
        <f t="shared" si="29"/>
        <v>0</v>
      </c>
      <c r="E259" s="54">
        <f t="shared" si="31"/>
        <v>0</v>
      </c>
      <c r="F259" s="55">
        <f t="shared" si="32"/>
        <v>44130.916760000007</v>
      </c>
      <c r="G259" s="55">
        <f t="shared" si="30"/>
        <v>0</v>
      </c>
      <c r="H259" s="54">
        <f t="shared" si="34"/>
        <v>0</v>
      </c>
      <c r="I259" s="46">
        <f t="shared" si="35"/>
        <v>0</v>
      </c>
      <c r="J259" s="56">
        <f t="shared" si="33"/>
        <v>0</v>
      </c>
    </row>
    <row r="260" spans="1:10" ht="15.75" x14ac:dyDescent="0.25">
      <c r="A260" s="43">
        <v>39082</v>
      </c>
      <c r="B260" s="44">
        <v>0</v>
      </c>
      <c r="C260" s="44">
        <v>0</v>
      </c>
      <c r="D260" s="45">
        <f t="shared" si="29"/>
        <v>0</v>
      </c>
      <c r="E260" s="54">
        <f t="shared" si="31"/>
        <v>0</v>
      </c>
      <c r="F260" s="55">
        <f t="shared" si="32"/>
        <v>44130.916760000007</v>
      </c>
      <c r="G260" s="55">
        <f t="shared" si="30"/>
        <v>0</v>
      </c>
      <c r="H260" s="54">
        <f t="shared" si="34"/>
        <v>0</v>
      </c>
      <c r="I260" s="46">
        <f t="shared" si="35"/>
        <v>0</v>
      </c>
      <c r="J260" s="56">
        <f t="shared" si="33"/>
        <v>0</v>
      </c>
    </row>
    <row r="261" spans="1:10" ht="15.75" x14ac:dyDescent="0.25">
      <c r="A261" s="43">
        <v>39113</v>
      </c>
      <c r="B261" s="44">
        <v>7.2</v>
      </c>
      <c r="C261" s="44">
        <v>3</v>
      </c>
      <c r="D261" s="45">
        <f t="shared" si="29"/>
        <v>1.5</v>
      </c>
      <c r="E261" s="54">
        <f t="shared" si="31"/>
        <v>10.03884</v>
      </c>
      <c r="F261" s="55">
        <f t="shared" si="32"/>
        <v>44140.955600000008</v>
      </c>
      <c r="G261" s="55">
        <f t="shared" si="30"/>
        <v>0</v>
      </c>
      <c r="H261" s="54">
        <f t="shared" si="34"/>
        <v>0</v>
      </c>
      <c r="I261" s="46">
        <f t="shared" si="35"/>
        <v>0</v>
      </c>
      <c r="J261" s="56">
        <f t="shared" si="33"/>
        <v>10.03884</v>
      </c>
    </row>
    <row r="262" spans="1:10" ht="15.75" x14ac:dyDescent="0.25">
      <c r="A262" s="43">
        <v>39141</v>
      </c>
      <c r="B262" s="44">
        <v>13.4</v>
      </c>
      <c r="C262" s="44">
        <v>3</v>
      </c>
      <c r="D262" s="45">
        <f t="shared" si="29"/>
        <v>1.5</v>
      </c>
      <c r="E262" s="54">
        <f t="shared" si="31"/>
        <v>20.958280000000002</v>
      </c>
      <c r="F262" s="55">
        <f t="shared" si="32"/>
        <v>44161.913880000007</v>
      </c>
      <c r="G262" s="55">
        <f t="shared" si="30"/>
        <v>0</v>
      </c>
      <c r="H262" s="54">
        <f t="shared" si="34"/>
        <v>0</v>
      </c>
      <c r="I262" s="46">
        <f t="shared" si="35"/>
        <v>0</v>
      </c>
      <c r="J262" s="56">
        <f t="shared" si="33"/>
        <v>20.958280000000002</v>
      </c>
    </row>
    <row r="263" spans="1:10" ht="15.75" x14ac:dyDescent="0.25">
      <c r="A263" s="43">
        <v>39172</v>
      </c>
      <c r="B263" s="44">
        <v>15</v>
      </c>
      <c r="C263" s="44">
        <v>2</v>
      </c>
      <c r="D263" s="45">
        <f t="shared" si="29"/>
        <v>1</v>
      </c>
      <c r="E263" s="54">
        <f t="shared" si="31"/>
        <v>24.656799999999997</v>
      </c>
      <c r="F263" s="55">
        <f t="shared" si="32"/>
        <v>44186.570680000004</v>
      </c>
      <c r="G263" s="55">
        <f t="shared" si="30"/>
        <v>0</v>
      </c>
      <c r="H263" s="54">
        <f t="shared" si="34"/>
        <v>0</v>
      </c>
      <c r="I263" s="46">
        <f t="shared" si="35"/>
        <v>0</v>
      </c>
      <c r="J263" s="56">
        <f t="shared" si="33"/>
        <v>24.656799999999997</v>
      </c>
    </row>
    <row r="264" spans="1:10" ht="15.75" x14ac:dyDescent="0.25">
      <c r="A264" s="43">
        <v>39202</v>
      </c>
      <c r="B264" s="44">
        <v>102</v>
      </c>
      <c r="C264" s="44">
        <v>11</v>
      </c>
      <c r="D264" s="45">
        <f t="shared" si="29"/>
        <v>5.5</v>
      </c>
      <c r="E264" s="54">
        <f t="shared" si="31"/>
        <v>169.95580000000001</v>
      </c>
      <c r="F264" s="55">
        <f t="shared" si="32"/>
        <v>44356.526480000008</v>
      </c>
      <c r="G264" s="55">
        <f t="shared" si="30"/>
        <v>0</v>
      </c>
      <c r="H264" s="54">
        <f t="shared" si="34"/>
        <v>3</v>
      </c>
      <c r="I264" s="46">
        <f t="shared" si="35"/>
        <v>139.95580000000001</v>
      </c>
      <c r="J264" s="56">
        <f t="shared" si="33"/>
        <v>30</v>
      </c>
    </row>
    <row r="265" spans="1:10" ht="15.75" x14ac:dyDescent="0.25">
      <c r="A265" s="43">
        <v>39233</v>
      </c>
      <c r="B265" s="44">
        <v>223</v>
      </c>
      <c r="C265" s="44">
        <v>20</v>
      </c>
      <c r="D265" s="45">
        <f t="shared" ref="D265:D295" si="36">C265*$C$5</f>
        <v>10</v>
      </c>
      <c r="E265" s="54">
        <f t="shared" si="31"/>
        <v>375.13559999999995</v>
      </c>
      <c r="F265" s="55">
        <f t="shared" si="32"/>
        <v>44731.662080000009</v>
      </c>
      <c r="G265" s="55">
        <f t="shared" si="30"/>
        <v>3</v>
      </c>
      <c r="H265" s="54">
        <f t="shared" si="34"/>
        <v>3</v>
      </c>
      <c r="I265" s="46">
        <f t="shared" si="35"/>
        <v>348.13559999999995</v>
      </c>
      <c r="J265" s="56">
        <f t="shared" si="33"/>
        <v>30</v>
      </c>
    </row>
    <row r="266" spans="1:10" ht="15.75" x14ac:dyDescent="0.25">
      <c r="A266" s="43">
        <v>39263</v>
      </c>
      <c r="B266" s="44">
        <v>238.6</v>
      </c>
      <c r="C266" s="44">
        <v>26</v>
      </c>
      <c r="D266" s="45">
        <f t="shared" si="36"/>
        <v>13</v>
      </c>
      <c r="E266" s="54">
        <f t="shared" si="31"/>
        <v>397.32671999999997</v>
      </c>
      <c r="F266" s="55">
        <f t="shared" si="32"/>
        <v>45128.988800000006</v>
      </c>
      <c r="G266" s="55">
        <f t="shared" si="30"/>
        <v>3</v>
      </c>
      <c r="H266" s="54">
        <f t="shared" si="34"/>
        <v>3</v>
      </c>
      <c r="I266" s="46">
        <f t="shared" si="35"/>
        <v>370.32671999999997</v>
      </c>
      <c r="J266" s="56">
        <f t="shared" si="33"/>
        <v>30</v>
      </c>
    </row>
    <row r="267" spans="1:10" ht="15.75" x14ac:dyDescent="0.25">
      <c r="A267" s="43">
        <v>39294</v>
      </c>
      <c r="B267" s="44">
        <v>414</v>
      </c>
      <c r="C267" s="44">
        <v>21</v>
      </c>
      <c r="D267" s="45">
        <f t="shared" si="36"/>
        <v>10.5</v>
      </c>
      <c r="E267" s="54">
        <f t="shared" si="31"/>
        <v>710.64420000000007</v>
      </c>
      <c r="F267" s="55">
        <f t="shared" si="32"/>
        <v>45839.633000000009</v>
      </c>
      <c r="G267" s="55">
        <f t="shared" si="30"/>
        <v>3</v>
      </c>
      <c r="H267" s="54">
        <f t="shared" si="34"/>
        <v>3</v>
      </c>
      <c r="I267" s="46">
        <f t="shared" si="35"/>
        <v>683.64420000000007</v>
      </c>
      <c r="J267" s="56">
        <f t="shared" si="33"/>
        <v>30</v>
      </c>
    </row>
    <row r="268" spans="1:10" ht="15.75" x14ac:dyDescent="0.25">
      <c r="A268" s="43">
        <v>39325</v>
      </c>
      <c r="B268" s="44">
        <v>247</v>
      </c>
      <c r="C268" s="44">
        <v>21</v>
      </c>
      <c r="D268" s="45">
        <f t="shared" si="36"/>
        <v>10.5</v>
      </c>
      <c r="E268" s="54">
        <f t="shared" si="31"/>
        <v>416.52379999999994</v>
      </c>
      <c r="F268" s="55">
        <f t="shared" si="32"/>
        <v>46256.156800000012</v>
      </c>
      <c r="G268" s="55">
        <f t="shared" si="30"/>
        <v>3</v>
      </c>
      <c r="H268" s="54">
        <f t="shared" si="34"/>
        <v>3</v>
      </c>
      <c r="I268" s="46">
        <f t="shared" si="35"/>
        <v>389.52379999999994</v>
      </c>
      <c r="J268" s="56">
        <f t="shared" si="33"/>
        <v>30</v>
      </c>
    </row>
    <row r="269" spans="1:10" ht="15.75" x14ac:dyDescent="0.25">
      <c r="A269" s="43">
        <v>39355</v>
      </c>
      <c r="B269" s="44">
        <v>385</v>
      </c>
      <c r="C269" s="44">
        <v>17</v>
      </c>
      <c r="D269" s="45">
        <f t="shared" si="36"/>
        <v>8.5</v>
      </c>
      <c r="E269" s="54">
        <f t="shared" si="31"/>
        <v>663.09180000000003</v>
      </c>
      <c r="F269" s="55">
        <f t="shared" si="32"/>
        <v>46919.248600000014</v>
      </c>
      <c r="G269" s="55">
        <f t="shared" si="30"/>
        <v>3</v>
      </c>
      <c r="H269" s="54">
        <f t="shared" si="34"/>
        <v>3</v>
      </c>
      <c r="I269" s="46">
        <f t="shared" si="35"/>
        <v>636.09180000000003</v>
      </c>
      <c r="J269" s="56">
        <f t="shared" si="33"/>
        <v>30</v>
      </c>
    </row>
    <row r="270" spans="1:10" ht="15.75" x14ac:dyDescent="0.25">
      <c r="A270" s="43">
        <v>39386</v>
      </c>
      <c r="B270" s="44">
        <v>14.2</v>
      </c>
      <c r="C270" s="44">
        <v>7</v>
      </c>
      <c r="D270" s="45">
        <f t="shared" si="36"/>
        <v>3.5</v>
      </c>
      <c r="E270" s="54">
        <f t="shared" si="31"/>
        <v>18.844839999999998</v>
      </c>
      <c r="F270" s="55">
        <f t="shared" si="32"/>
        <v>46938.093440000011</v>
      </c>
      <c r="G270" s="55">
        <f t="shared" ref="G270:G295" si="37">H269</f>
        <v>3</v>
      </c>
      <c r="H270" s="54">
        <f t="shared" si="34"/>
        <v>0</v>
      </c>
      <c r="I270" s="46">
        <f t="shared" si="35"/>
        <v>0</v>
      </c>
      <c r="J270" s="56">
        <f t="shared" si="33"/>
        <v>21.844839999999998</v>
      </c>
    </row>
    <row r="271" spans="1:10" ht="15.75" x14ac:dyDescent="0.25">
      <c r="A271" s="43">
        <v>39416</v>
      </c>
      <c r="B271" s="44">
        <v>1.5</v>
      </c>
      <c r="C271" s="44">
        <v>2</v>
      </c>
      <c r="D271" s="45">
        <f t="shared" si="36"/>
        <v>1</v>
      </c>
      <c r="E271" s="54">
        <f t="shared" si="31"/>
        <v>0.88059999999999994</v>
      </c>
      <c r="F271" s="55">
        <f t="shared" si="32"/>
        <v>46938.974040000008</v>
      </c>
      <c r="G271" s="55">
        <f t="shared" si="37"/>
        <v>0</v>
      </c>
      <c r="H271" s="54">
        <f t="shared" si="34"/>
        <v>0</v>
      </c>
      <c r="I271" s="46">
        <f t="shared" si="35"/>
        <v>0</v>
      </c>
      <c r="J271" s="56">
        <f t="shared" si="33"/>
        <v>0.88059999999999994</v>
      </c>
    </row>
    <row r="272" spans="1:10" ht="15.75" x14ac:dyDescent="0.25">
      <c r="A272" s="43">
        <v>39447</v>
      </c>
      <c r="B272" s="44">
        <v>3.2</v>
      </c>
      <c r="C272" s="44">
        <v>2</v>
      </c>
      <c r="D272" s="45">
        <f t="shared" si="36"/>
        <v>1</v>
      </c>
      <c r="E272" s="54">
        <f t="shared" ref="E272:E295" si="38">MAX(0,((B272-D272)/1000)*$C$4*$C$3)</f>
        <v>3.8746400000000003</v>
      </c>
      <c r="F272" s="55">
        <f t="shared" ref="F272:F295" si="39">E272+F271</f>
        <v>46942.84868000001</v>
      </c>
      <c r="G272" s="55">
        <f t="shared" si="37"/>
        <v>0</v>
      </c>
      <c r="H272" s="54">
        <f t="shared" si="34"/>
        <v>0</v>
      </c>
      <c r="I272" s="46">
        <f t="shared" si="35"/>
        <v>0</v>
      </c>
      <c r="J272" s="56">
        <f t="shared" si="33"/>
        <v>3.8746400000000003</v>
      </c>
    </row>
    <row r="273" spans="1:10" ht="15.75" x14ac:dyDescent="0.25">
      <c r="A273" s="43">
        <v>39478</v>
      </c>
      <c r="B273" s="44">
        <v>5.3</v>
      </c>
      <c r="C273" s="44">
        <v>5</v>
      </c>
      <c r="D273" s="45">
        <f t="shared" si="36"/>
        <v>2.5</v>
      </c>
      <c r="E273" s="54">
        <f t="shared" si="38"/>
        <v>4.9313599999999997</v>
      </c>
      <c r="F273" s="55">
        <f t="shared" si="39"/>
        <v>46947.780040000012</v>
      </c>
      <c r="G273" s="55">
        <f t="shared" si="37"/>
        <v>0</v>
      </c>
      <c r="H273" s="54">
        <f t="shared" si="34"/>
        <v>0</v>
      </c>
      <c r="I273" s="46">
        <f t="shared" si="35"/>
        <v>0</v>
      </c>
      <c r="J273" s="56">
        <f t="shared" si="33"/>
        <v>4.9313599999999997</v>
      </c>
    </row>
    <row r="274" spans="1:10" ht="15.75" x14ac:dyDescent="0.25">
      <c r="A274" s="43">
        <v>39507</v>
      </c>
      <c r="B274" s="44">
        <v>5.0999999999999996</v>
      </c>
      <c r="C274" s="44">
        <v>3</v>
      </c>
      <c r="D274" s="45">
        <f t="shared" si="36"/>
        <v>1.5</v>
      </c>
      <c r="E274" s="54">
        <f t="shared" si="38"/>
        <v>6.3403199999999984</v>
      </c>
      <c r="F274" s="55">
        <f t="shared" si="39"/>
        <v>46954.120360000015</v>
      </c>
      <c r="G274" s="55">
        <f t="shared" si="37"/>
        <v>0</v>
      </c>
      <c r="H274" s="54">
        <f t="shared" si="34"/>
        <v>0</v>
      </c>
      <c r="I274" s="46">
        <f t="shared" si="35"/>
        <v>0</v>
      </c>
      <c r="J274" s="56">
        <f t="shared" si="33"/>
        <v>6.3403199999999984</v>
      </c>
    </row>
    <row r="275" spans="1:10" ht="15.75" x14ac:dyDescent="0.25">
      <c r="A275" s="43">
        <v>39538</v>
      </c>
      <c r="B275" s="44">
        <v>40.9</v>
      </c>
      <c r="C275" s="44">
        <v>6</v>
      </c>
      <c r="D275" s="45">
        <f t="shared" si="36"/>
        <v>3</v>
      </c>
      <c r="E275" s="54">
        <f t="shared" si="38"/>
        <v>66.749479999999991</v>
      </c>
      <c r="F275" s="55">
        <f t="shared" si="39"/>
        <v>47020.869840000014</v>
      </c>
      <c r="G275" s="55">
        <f t="shared" si="37"/>
        <v>0</v>
      </c>
      <c r="H275" s="54">
        <f t="shared" si="34"/>
        <v>3</v>
      </c>
      <c r="I275" s="46">
        <f t="shared" si="35"/>
        <v>36.749479999999991</v>
      </c>
      <c r="J275" s="56">
        <f t="shared" si="33"/>
        <v>30</v>
      </c>
    </row>
    <row r="276" spans="1:10" ht="15.75" x14ac:dyDescent="0.25">
      <c r="A276" s="43">
        <v>39568</v>
      </c>
      <c r="B276" s="44">
        <v>135.80000000000001</v>
      </c>
      <c r="C276" s="44">
        <v>14</v>
      </c>
      <c r="D276" s="45">
        <f t="shared" si="36"/>
        <v>7</v>
      </c>
      <c r="E276" s="54">
        <f t="shared" si="38"/>
        <v>226.84255999999999</v>
      </c>
      <c r="F276" s="55">
        <f t="shared" si="39"/>
        <v>47247.712400000011</v>
      </c>
      <c r="G276" s="55">
        <f t="shared" si="37"/>
        <v>3</v>
      </c>
      <c r="H276" s="54">
        <f t="shared" si="34"/>
        <v>3</v>
      </c>
      <c r="I276" s="46">
        <f t="shared" si="35"/>
        <v>199.84255999999999</v>
      </c>
      <c r="J276" s="56">
        <f t="shared" ref="J276:J295" si="40">IF(H276&gt;0,30,IF(H276=0,(G276+E276)/($C$7/1000),0))</f>
        <v>30</v>
      </c>
    </row>
    <row r="277" spans="1:10" ht="15.75" x14ac:dyDescent="0.25">
      <c r="A277" s="43">
        <v>39599</v>
      </c>
      <c r="B277" s="44">
        <v>165.5</v>
      </c>
      <c r="C277" s="44">
        <v>17</v>
      </c>
      <c r="D277" s="45">
        <f t="shared" si="36"/>
        <v>8.5</v>
      </c>
      <c r="E277" s="54">
        <f t="shared" si="38"/>
        <v>276.50839999999999</v>
      </c>
      <c r="F277" s="55">
        <f t="shared" si="39"/>
        <v>47524.22080000001</v>
      </c>
      <c r="G277" s="55">
        <f t="shared" si="37"/>
        <v>3</v>
      </c>
      <c r="H277" s="54">
        <f t="shared" si="34"/>
        <v>3</v>
      </c>
      <c r="I277" s="46">
        <f t="shared" si="35"/>
        <v>249.50839999999999</v>
      </c>
      <c r="J277" s="56">
        <f t="shared" si="40"/>
        <v>30</v>
      </c>
    </row>
    <row r="278" spans="1:10" ht="15.75" x14ac:dyDescent="0.25">
      <c r="A278" s="43">
        <v>39629</v>
      </c>
      <c r="B278" s="44">
        <v>121.1</v>
      </c>
      <c r="C278" s="44">
        <v>14</v>
      </c>
      <c r="D278" s="45">
        <f t="shared" si="36"/>
        <v>7</v>
      </c>
      <c r="E278" s="54">
        <f t="shared" si="38"/>
        <v>200.95291999999998</v>
      </c>
      <c r="F278" s="55">
        <f t="shared" si="39"/>
        <v>47725.173720000013</v>
      </c>
      <c r="G278" s="55">
        <f t="shared" si="37"/>
        <v>3</v>
      </c>
      <c r="H278" s="54">
        <f t="shared" si="34"/>
        <v>3</v>
      </c>
      <c r="I278" s="46">
        <f t="shared" si="35"/>
        <v>173.95291999999998</v>
      </c>
      <c r="J278" s="56">
        <f t="shared" si="40"/>
        <v>30</v>
      </c>
    </row>
    <row r="279" spans="1:10" ht="15.75" x14ac:dyDescent="0.25">
      <c r="A279" s="43">
        <v>39660</v>
      </c>
      <c r="B279" s="44">
        <v>397.5</v>
      </c>
      <c r="C279" s="44">
        <v>22</v>
      </c>
      <c r="D279" s="45">
        <f t="shared" si="36"/>
        <v>11</v>
      </c>
      <c r="E279" s="54">
        <f t="shared" si="38"/>
        <v>680.7038</v>
      </c>
      <c r="F279" s="55">
        <f t="shared" si="39"/>
        <v>48405.877520000016</v>
      </c>
      <c r="G279" s="55">
        <f t="shared" si="37"/>
        <v>3</v>
      </c>
      <c r="H279" s="54">
        <f t="shared" si="34"/>
        <v>3</v>
      </c>
      <c r="I279" s="46">
        <f t="shared" si="35"/>
        <v>653.7038</v>
      </c>
      <c r="J279" s="56">
        <f t="shared" si="40"/>
        <v>30</v>
      </c>
    </row>
    <row r="280" spans="1:10" ht="15.75" x14ac:dyDescent="0.25">
      <c r="A280" s="43">
        <v>39691</v>
      </c>
      <c r="B280" s="44">
        <v>128.9</v>
      </c>
      <c r="C280" s="44">
        <v>20</v>
      </c>
      <c r="D280" s="45">
        <f t="shared" si="36"/>
        <v>10</v>
      </c>
      <c r="E280" s="54">
        <f t="shared" si="38"/>
        <v>209.40667999999999</v>
      </c>
      <c r="F280" s="55">
        <f t="shared" si="39"/>
        <v>48615.284200000016</v>
      </c>
      <c r="G280" s="55">
        <f t="shared" si="37"/>
        <v>3</v>
      </c>
      <c r="H280" s="54">
        <f t="shared" si="34"/>
        <v>3</v>
      </c>
      <c r="I280" s="46">
        <f t="shared" si="35"/>
        <v>182.40667999999999</v>
      </c>
      <c r="J280" s="56">
        <f t="shared" si="40"/>
        <v>30</v>
      </c>
    </row>
    <row r="281" spans="1:10" ht="15.75" x14ac:dyDescent="0.25">
      <c r="A281" s="43">
        <v>39721</v>
      </c>
      <c r="B281" s="44">
        <v>71.900000000000006</v>
      </c>
      <c r="C281" s="44">
        <v>12</v>
      </c>
      <c r="D281" s="45">
        <f t="shared" si="36"/>
        <v>6</v>
      </c>
      <c r="E281" s="54">
        <f t="shared" si="38"/>
        <v>116.06307999999999</v>
      </c>
      <c r="F281" s="55">
        <f t="shared" si="39"/>
        <v>48731.347280000016</v>
      </c>
      <c r="G281" s="55">
        <f t="shared" si="37"/>
        <v>3</v>
      </c>
      <c r="H281" s="54">
        <f t="shared" si="34"/>
        <v>3</v>
      </c>
      <c r="I281" s="46">
        <f t="shared" si="35"/>
        <v>89.063079999999985</v>
      </c>
      <c r="J281" s="56">
        <f t="shared" si="40"/>
        <v>30</v>
      </c>
    </row>
    <row r="282" spans="1:10" ht="15.75" x14ac:dyDescent="0.25">
      <c r="A282" s="43">
        <v>39752</v>
      </c>
      <c r="B282" s="44">
        <v>3.2</v>
      </c>
      <c r="C282" s="44">
        <v>1</v>
      </c>
      <c r="D282" s="45">
        <f t="shared" si="36"/>
        <v>0.5</v>
      </c>
      <c r="E282" s="54">
        <f t="shared" si="38"/>
        <v>4.7552400000000006</v>
      </c>
      <c r="F282" s="55">
        <f t="shared" si="39"/>
        <v>48736.102520000015</v>
      </c>
      <c r="G282" s="55">
        <f t="shared" si="37"/>
        <v>3</v>
      </c>
      <c r="H282" s="54">
        <f t="shared" si="34"/>
        <v>0</v>
      </c>
      <c r="I282" s="46">
        <f t="shared" si="35"/>
        <v>0</v>
      </c>
      <c r="J282" s="56">
        <f t="shared" si="40"/>
        <v>7.7552400000000006</v>
      </c>
    </row>
    <row r="283" spans="1:10" ht="15.75" x14ac:dyDescent="0.25">
      <c r="A283" s="43">
        <v>39782</v>
      </c>
      <c r="B283" s="44">
        <v>1.1000000000000001</v>
      </c>
      <c r="C283" s="44">
        <v>2</v>
      </c>
      <c r="D283" s="45">
        <f t="shared" si="36"/>
        <v>1</v>
      </c>
      <c r="E283" s="54">
        <f t="shared" si="38"/>
        <v>0.17612000000000017</v>
      </c>
      <c r="F283" s="55">
        <f t="shared" si="39"/>
        <v>48736.278640000011</v>
      </c>
      <c r="G283" s="55">
        <f t="shared" si="37"/>
        <v>0</v>
      </c>
      <c r="H283" s="54">
        <f t="shared" si="34"/>
        <v>0</v>
      </c>
      <c r="I283" s="46">
        <f t="shared" si="35"/>
        <v>0</v>
      </c>
      <c r="J283" s="56">
        <f t="shared" si="40"/>
        <v>0.17612000000000017</v>
      </c>
    </row>
    <row r="284" spans="1:10" ht="15.75" x14ac:dyDescent="0.25">
      <c r="A284" s="43">
        <v>39813</v>
      </c>
      <c r="B284" s="44">
        <v>0.2</v>
      </c>
      <c r="C284" s="44">
        <v>1</v>
      </c>
      <c r="D284" s="45">
        <f t="shared" si="36"/>
        <v>0.5</v>
      </c>
      <c r="E284" s="54">
        <f t="shared" si="38"/>
        <v>0</v>
      </c>
      <c r="F284" s="55">
        <f t="shared" si="39"/>
        <v>48736.278640000011</v>
      </c>
      <c r="G284" s="55">
        <f t="shared" si="37"/>
        <v>0</v>
      </c>
      <c r="H284" s="54">
        <f t="shared" si="34"/>
        <v>0</v>
      </c>
      <c r="I284" s="46">
        <f t="shared" si="35"/>
        <v>0</v>
      </c>
      <c r="J284" s="56">
        <f t="shared" si="40"/>
        <v>0</v>
      </c>
    </row>
    <row r="285" spans="1:10" ht="15.75" x14ac:dyDescent="0.25">
      <c r="A285" s="43">
        <v>39844</v>
      </c>
      <c r="B285" s="44">
        <v>2.6</v>
      </c>
      <c r="C285" s="44">
        <v>2</v>
      </c>
      <c r="D285" s="45">
        <f t="shared" si="36"/>
        <v>1</v>
      </c>
      <c r="E285" s="54">
        <f t="shared" si="38"/>
        <v>2.81792</v>
      </c>
      <c r="F285" s="55">
        <f t="shared" si="39"/>
        <v>48739.096560000013</v>
      </c>
      <c r="G285" s="55">
        <f t="shared" si="37"/>
        <v>0</v>
      </c>
      <c r="H285" s="54">
        <f t="shared" si="34"/>
        <v>0</v>
      </c>
      <c r="I285" s="46">
        <f t="shared" si="35"/>
        <v>0</v>
      </c>
      <c r="J285" s="56">
        <f t="shared" si="40"/>
        <v>2.81792</v>
      </c>
    </row>
    <row r="286" spans="1:10" ht="15.75" x14ac:dyDescent="0.25">
      <c r="A286" s="43">
        <v>39872</v>
      </c>
      <c r="B286" s="44">
        <v>34.200000000000003</v>
      </c>
      <c r="C286" s="44">
        <v>2</v>
      </c>
      <c r="D286" s="45">
        <f t="shared" si="36"/>
        <v>1</v>
      </c>
      <c r="E286" s="54">
        <f t="shared" si="38"/>
        <v>58.47184</v>
      </c>
      <c r="F286" s="55">
        <f t="shared" si="39"/>
        <v>48797.568400000011</v>
      </c>
      <c r="G286" s="55">
        <f t="shared" si="37"/>
        <v>0</v>
      </c>
      <c r="H286" s="54">
        <f t="shared" si="34"/>
        <v>3</v>
      </c>
      <c r="I286" s="46">
        <f t="shared" si="35"/>
        <v>28.47184</v>
      </c>
      <c r="J286" s="56">
        <f t="shared" si="40"/>
        <v>30</v>
      </c>
    </row>
    <row r="287" spans="1:10" ht="15.75" x14ac:dyDescent="0.25">
      <c r="A287" s="43">
        <v>39903</v>
      </c>
      <c r="B287" s="44">
        <v>12.7</v>
      </c>
      <c r="C287" s="44">
        <v>3</v>
      </c>
      <c r="D287" s="45">
        <f t="shared" si="36"/>
        <v>1.5</v>
      </c>
      <c r="E287" s="54">
        <f t="shared" si="38"/>
        <v>19.725439999999999</v>
      </c>
      <c r="F287" s="55">
        <f t="shared" si="39"/>
        <v>48817.293840000013</v>
      </c>
      <c r="G287" s="55">
        <f t="shared" si="37"/>
        <v>3</v>
      </c>
      <c r="H287" s="54">
        <f t="shared" si="34"/>
        <v>0</v>
      </c>
      <c r="I287" s="46">
        <f t="shared" si="35"/>
        <v>0</v>
      </c>
      <c r="J287" s="56">
        <f t="shared" si="40"/>
        <v>22.725439999999999</v>
      </c>
    </row>
    <row r="288" spans="1:10" ht="15.75" x14ac:dyDescent="0.25">
      <c r="A288" s="43">
        <v>39933</v>
      </c>
      <c r="B288" s="44">
        <v>167.1</v>
      </c>
      <c r="C288" s="44">
        <v>15</v>
      </c>
      <c r="D288" s="45">
        <f t="shared" si="36"/>
        <v>7.5</v>
      </c>
      <c r="E288" s="54">
        <f t="shared" si="38"/>
        <v>281.08751999999998</v>
      </c>
      <c r="F288" s="55">
        <f t="shared" si="39"/>
        <v>49098.381360000014</v>
      </c>
      <c r="G288" s="55">
        <f t="shared" si="37"/>
        <v>0</v>
      </c>
      <c r="H288" s="54">
        <f t="shared" si="34"/>
        <v>3</v>
      </c>
      <c r="I288" s="46">
        <f t="shared" si="35"/>
        <v>251.08751999999998</v>
      </c>
      <c r="J288" s="56">
        <f t="shared" si="40"/>
        <v>30</v>
      </c>
    </row>
    <row r="289" spans="1:10" ht="15.75" x14ac:dyDescent="0.25">
      <c r="A289" s="43">
        <v>39964</v>
      </c>
      <c r="B289" s="44">
        <v>166.9</v>
      </c>
      <c r="C289" s="44">
        <v>23</v>
      </c>
      <c r="D289" s="45">
        <f t="shared" si="36"/>
        <v>11.5</v>
      </c>
      <c r="E289" s="54">
        <f t="shared" si="38"/>
        <v>273.69048000000004</v>
      </c>
      <c r="F289" s="55">
        <f t="shared" si="39"/>
        <v>49372.071840000011</v>
      </c>
      <c r="G289" s="55">
        <f t="shared" si="37"/>
        <v>3</v>
      </c>
      <c r="H289" s="54">
        <f t="shared" si="34"/>
        <v>3</v>
      </c>
      <c r="I289" s="46">
        <f t="shared" si="35"/>
        <v>246.69048000000004</v>
      </c>
      <c r="J289" s="56">
        <f t="shared" si="40"/>
        <v>30</v>
      </c>
    </row>
    <row r="290" spans="1:10" ht="15.75" x14ac:dyDescent="0.25">
      <c r="A290" s="43">
        <v>39994</v>
      </c>
      <c r="B290" s="44">
        <v>262.10000000000002</v>
      </c>
      <c r="C290" s="44">
        <v>15</v>
      </c>
      <c r="D290" s="45">
        <f t="shared" si="36"/>
        <v>7.5</v>
      </c>
      <c r="E290" s="54">
        <f t="shared" si="38"/>
        <v>448.40152000000012</v>
      </c>
      <c r="F290" s="55">
        <f t="shared" si="39"/>
        <v>49820.473360000011</v>
      </c>
      <c r="G290" s="55">
        <f t="shared" si="37"/>
        <v>3</v>
      </c>
      <c r="H290" s="54">
        <f t="shared" si="34"/>
        <v>3</v>
      </c>
      <c r="I290" s="46">
        <f t="shared" si="35"/>
        <v>421.40152000000012</v>
      </c>
      <c r="J290" s="56">
        <f t="shared" si="40"/>
        <v>30</v>
      </c>
    </row>
    <row r="291" spans="1:10" ht="15.75" x14ac:dyDescent="0.25">
      <c r="A291" s="43">
        <v>40025</v>
      </c>
      <c r="B291" s="44">
        <v>300.2</v>
      </c>
      <c r="C291" s="44">
        <v>21</v>
      </c>
      <c r="D291" s="45">
        <f t="shared" si="36"/>
        <v>10.5</v>
      </c>
      <c r="E291" s="54">
        <f t="shared" si="38"/>
        <v>510.21963999999997</v>
      </c>
      <c r="F291" s="55">
        <f t="shared" si="39"/>
        <v>50330.693000000014</v>
      </c>
      <c r="G291" s="55">
        <f t="shared" si="37"/>
        <v>3</v>
      </c>
      <c r="H291" s="54">
        <f t="shared" si="34"/>
        <v>3</v>
      </c>
      <c r="I291" s="46">
        <f t="shared" si="35"/>
        <v>483.21964000000003</v>
      </c>
      <c r="J291" s="56">
        <f t="shared" si="40"/>
        <v>30</v>
      </c>
    </row>
    <row r="292" spans="1:10" ht="15.75" x14ac:dyDescent="0.25">
      <c r="A292" s="43">
        <v>40056</v>
      </c>
      <c r="B292" s="44">
        <v>273.7</v>
      </c>
      <c r="C292" s="44">
        <v>24</v>
      </c>
      <c r="D292" s="45">
        <f t="shared" si="36"/>
        <v>12</v>
      </c>
      <c r="E292" s="54">
        <f t="shared" si="38"/>
        <v>460.90603999999996</v>
      </c>
      <c r="F292" s="55">
        <f t="shared" si="39"/>
        <v>50791.599040000016</v>
      </c>
      <c r="G292" s="55">
        <f t="shared" si="37"/>
        <v>3</v>
      </c>
      <c r="H292" s="54">
        <f t="shared" si="34"/>
        <v>3</v>
      </c>
      <c r="I292" s="46">
        <f t="shared" si="35"/>
        <v>433.90603999999996</v>
      </c>
      <c r="J292" s="56">
        <f t="shared" si="40"/>
        <v>30</v>
      </c>
    </row>
    <row r="293" spans="1:10" ht="15.75" x14ac:dyDescent="0.25">
      <c r="A293" s="43">
        <v>40086</v>
      </c>
      <c r="B293" s="44">
        <v>224.3</v>
      </c>
      <c r="C293" s="44">
        <v>20</v>
      </c>
      <c r="D293" s="45">
        <f t="shared" si="36"/>
        <v>10</v>
      </c>
      <c r="E293" s="54">
        <f t="shared" si="38"/>
        <v>377.42516000000001</v>
      </c>
      <c r="F293" s="55">
        <f t="shared" si="39"/>
        <v>51169.024200000014</v>
      </c>
      <c r="G293" s="55">
        <f t="shared" si="37"/>
        <v>3</v>
      </c>
      <c r="H293" s="54">
        <f t="shared" si="34"/>
        <v>3</v>
      </c>
      <c r="I293" s="46">
        <f t="shared" si="35"/>
        <v>350.42516000000001</v>
      </c>
      <c r="J293" s="56">
        <f t="shared" si="40"/>
        <v>30</v>
      </c>
    </row>
    <row r="294" spans="1:10" ht="15.75" x14ac:dyDescent="0.25">
      <c r="A294" s="43">
        <v>40117</v>
      </c>
      <c r="B294" s="44">
        <v>4.9000000000000004</v>
      </c>
      <c r="C294" s="44">
        <v>2</v>
      </c>
      <c r="D294" s="45">
        <f t="shared" si="36"/>
        <v>1</v>
      </c>
      <c r="E294" s="54">
        <f t="shared" si="38"/>
        <v>6.8686800000000003</v>
      </c>
      <c r="F294" s="55">
        <f t="shared" si="39"/>
        <v>51175.892880000014</v>
      </c>
      <c r="G294" s="55">
        <f t="shared" si="37"/>
        <v>3</v>
      </c>
      <c r="H294" s="54">
        <f t="shared" si="34"/>
        <v>0</v>
      </c>
      <c r="I294" s="46">
        <f t="shared" si="35"/>
        <v>0</v>
      </c>
      <c r="J294" s="56">
        <f t="shared" si="40"/>
        <v>9.8686800000000012</v>
      </c>
    </row>
    <row r="295" spans="1:10" ht="15.75" x14ac:dyDescent="0.25">
      <c r="A295" s="43">
        <v>40147</v>
      </c>
      <c r="B295" s="44">
        <v>2</v>
      </c>
      <c r="C295" s="44">
        <v>2</v>
      </c>
      <c r="D295" s="45">
        <f t="shared" si="36"/>
        <v>1</v>
      </c>
      <c r="E295" s="54">
        <f t="shared" si="38"/>
        <v>1.7611999999999999</v>
      </c>
      <c r="F295" s="55">
        <f t="shared" si="39"/>
        <v>51177.654080000015</v>
      </c>
      <c r="G295" s="55">
        <f t="shared" si="37"/>
        <v>0</v>
      </c>
      <c r="H295" s="54">
        <f t="shared" si="34"/>
        <v>0</v>
      </c>
      <c r="I295" s="46">
        <f t="shared" si="35"/>
        <v>0</v>
      </c>
      <c r="J295" s="56">
        <f t="shared" si="40"/>
        <v>1.7611999999999999</v>
      </c>
    </row>
  </sheetData>
  <mergeCells count="5">
    <mergeCell ref="A3:B3"/>
    <mergeCell ref="A4:B4"/>
    <mergeCell ref="A5:B5"/>
    <mergeCell ref="A6:B6"/>
    <mergeCell ref="L7:N7"/>
  </mergeCells>
  <phoneticPr fontId="5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Ruler="0" workbookViewId="0">
      <selection activeCell="A2" sqref="A2"/>
    </sheetView>
  </sheetViews>
  <sheetFormatPr baseColWidth="10" defaultRowHeight="12.75" x14ac:dyDescent="0.2"/>
  <cols>
    <col min="1" max="1" width="7.375" customWidth="1"/>
    <col min="2" max="2" width="10.625" customWidth="1"/>
    <col min="3" max="3" width="12.875" customWidth="1"/>
    <col min="4" max="4" width="10.625" style="25" customWidth="1"/>
  </cols>
  <sheetData>
    <row r="1" spans="1:14" ht="19.5" x14ac:dyDescent="0.3">
      <c r="A1" s="41" t="s">
        <v>28</v>
      </c>
      <c r="D1" s="42" t="s">
        <v>50</v>
      </c>
    </row>
    <row r="2" spans="1:14" ht="19.5" x14ac:dyDescent="0.3">
      <c r="A2" s="41"/>
      <c r="D2" s="42"/>
    </row>
    <row r="3" spans="1:14" x14ac:dyDescent="0.2">
      <c r="A3" s="25" t="s">
        <v>51</v>
      </c>
    </row>
    <row r="4" spans="1:14" ht="18.75" x14ac:dyDescent="0.3">
      <c r="A4" s="25" t="s">
        <v>43</v>
      </c>
    </row>
    <row r="5" spans="1:14" ht="15.75" x14ac:dyDescent="0.25">
      <c r="A5" s="35" t="s">
        <v>29</v>
      </c>
      <c r="B5" s="35" t="s">
        <v>30</v>
      </c>
      <c r="C5" s="35" t="s">
        <v>31</v>
      </c>
      <c r="D5" s="35" t="s">
        <v>32</v>
      </c>
      <c r="E5" s="35" t="s">
        <v>33</v>
      </c>
      <c r="F5" s="35" t="s">
        <v>34</v>
      </c>
      <c r="G5" s="35" t="s">
        <v>35</v>
      </c>
      <c r="H5" s="35" t="s">
        <v>36</v>
      </c>
      <c r="I5" s="35" t="s">
        <v>37</v>
      </c>
      <c r="J5" s="35" t="s">
        <v>38</v>
      </c>
      <c r="K5" s="35" t="s">
        <v>39</v>
      </c>
      <c r="L5" s="35" t="s">
        <v>40</v>
      </c>
      <c r="M5" s="35" t="s">
        <v>41</v>
      </c>
      <c r="N5" s="35" t="s">
        <v>42</v>
      </c>
    </row>
    <row r="6" spans="1:14" ht="15.75" x14ac:dyDescent="0.25">
      <c r="A6" s="35">
        <v>1990</v>
      </c>
      <c r="B6" s="36">
        <v>4.5</v>
      </c>
      <c r="C6" s="36">
        <v>0.4</v>
      </c>
      <c r="D6" s="36">
        <v>0.7</v>
      </c>
      <c r="E6" s="36">
        <v>21.9</v>
      </c>
      <c r="F6" s="36">
        <v>190.6</v>
      </c>
      <c r="G6" s="36">
        <v>205.6</v>
      </c>
      <c r="H6" s="36">
        <v>156.6</v>
      </c>
      <c r="I6" s="36">
        <v>64.099999999999994</v>
      </c>
      <c r="J6" s="36">
        <v>242.6</v>
      </c>
      <c r="K6" s="36">
        <v>58.5</v>
      </c>
      <c r="L6" s="36">
        <v>46.2</v>
      </c>
      <c r="M6" s="36">
        <v>6.6</v>
      </c>
      <c r="N6" s="35">
        <v>998.3</v>
      </c>
    </row>
    <row r="7" spans="1:14" ht="15.75" x14ac:dyDescent="0.25">
      <c r="A7" s="35">
        <v>1991</v>
      </c>
      <c r="B7" s="36">
        <v>4.5999999999999996</v>
      </c>
      <c r="C7" s="36">
        <v>0.8</v>
      </c>
      <c r="D7" s="36">
        <v>0</v>
      </c>
      <c r="E7" s="36">
        <v>14.4</v>
      </c>
      <c r="F7" s="36">
        <v>128.9</v>
      </c>
      <c r="G7" s="36">
        <v>328.6</v>
      </c>
      <c r="H7" s="36">
        <v>157.6</v>
      </c>
      <c r="I7" s="36">
        <v>68.3</v>
      </c>
      <c r="J7" s="36">
        <v>180.8</v>
      </c>
      <c r="K7" s="36">
        <v>189.7</v>
      </c>
      <c r="L7" s="36">
        <v>161</v>
      </c>
      <c r="M7" s="36">
        <v>51.8</v>
      </c>
      <c r="N7" s="35">
        <v>1286.5</v>
      </c>
    </row>
    <row r="8" spans="1:14" ht="15.75" x14ac:dyDescent="0.25">
      <c r="A8" s="35">
        <v>1992</v>
      </c>
      <c r="B8" s="36">
        <v>1.5</v>
      </c>
      <c r="C8" s="36">
        <v>0</v>
      </c>
      <c r="D8" s="36">
        <v>11.7</v>
      </c>
      <c r="E8" s="36">
        <v>32.5</v>
      </c>
      <c r="F8" s="36">
        <v>21.9</v>
      </c>
      <c r="G8" s="36">
        <v>261.3</v>
      </c>
      <c r="H8" s="36">
        <v>189.2</v>
      </c>
      <c r="I8" s="36">
        <v>210.5</v>
      </c>
      <c r="J8" s="36">
        <v>151.5</v>
      </c>
      <c r="K8" s="36">
        <v>134</v>
      </c>
      <c r="L8" s="36">
        <v>21.8</v>
      </c>
      <c r="M8" s="36">
        <v>0.6</v>
      </c>
      <c r="N8" s="35">
        <v>1036.5</v>
      </c>
    </row>
    <row r="9" spans="1:14" ht="15.75" x14ac:dyDescent="0.25">
      <c r="A9" s="35">
        <v>1993</v>
      </c>
      <c r="B9" s="36">
        <v>0.1</v>
      </c>
      <c r="C9" s="36">
        <v>0</v>
      </c>
      <c r="D9" s="36">
        <v>11.4</v>
      </c>
      <c r="E9" s="36">
        <v>97.4</v>
      </c>
      <c r="F9" s="36">
        <v>65.3</v>
      </c>
      <c r="G9" s="36">
        <v>300.39999999999998</v>
      </c>
      <c r="H9" s="36">
        <v>110.4</v>
      </c>
      <c r="I9" s="36">
        <v>233.9</v>
      </c>
      <c r="J9" s="36">
        <v>229</v>
      </c>
      <c r="K9" s="36">
        <v>112.9</v>
      </c>
      <c r="L9" s="36">
        <v>29.5</v>
      </c>
      <c r="M9" s="36">
        <v>0.2</v>
      </c>
      <c r="N9" s="35">
        <v>1190.5</v>
      </c>
    </row>
    <row r="10" spans="1:14" ht="15.75" x14ac:dyDescent="0.25">
      <c r="A10" s="35">
        <v>1994</v>
      </c>
      <c r="B10" s="36">
        <v>5</v>
      </c>
      <c r="C10" s="36">
        <v>0.4</v>
      </c>
      <c r="D10" s="36">
        <v>0.9</v>
      </c>
      <c r="E10" s="36">
        <v>12.5</v>
      </c>
      <c r="F10" s="36">
        <v>122</v>
      </c>
      <c r="G10" s="36">
        <v>170</v>
      </c>
      <c r="H10" s="36">
        <v>125</v>
      </c>
      <c r="I10" s="36">
        <v>256.8</v>
      </c>
      <c r="J10" s="36">
        <v>188</v>
      </c>
      <c r="K10" s="36">
        <v>101.2</v>
      </c>
      <c r="L10" s="36">
        <v>3.3</v>
      </c>
      <c r="M10" s="36">
        <v>3.1</v>
      </c>
      <c r="N10" s="35">
        <v>988.2</v>
      </c>
    </row>
    <row r="11" spans="1:14" ht="15.75" x14ac:dyDescent="0.25">
      <c r="A11" s="35">
        <v>1995</v>
      </c>
      <c r="B11" s="36">
        <v>0.2</v>
      </c>
      <c r="C11" s="36">
        <v>0.8</v>
      </c>
      <c r="D11" s="36">
        <v>3.4</v>
      </c>
      <c r="E11" s="36">
        <v>72.599999999999994</v>
      </c>
      <c r="F11" s="36">
        <v>114.4</v>
      </c>
      <c r="G11" s="36">
        <v>325.89999999999998</v>
      </c>
      <c r="H11" s="36">
        <v>217.9</v>
      </c>
      <c r="I11" s="36">
        <v>237.5</v>
      </c>
      <c r="J11" s="36">
        <v>396.3</v>
      </c>
      <c r="K11" s="36">
        <v>120</v>
      </c>
      <c r="L11" s="36">
        <v>25.2</v>
      </c>
      <c r="M11" s="36">
        <v>9.5</v>
      </c>
      <c r="N11" s="35">
        <v>1523.7</v>
      </c>
    </row>
    <row r="12" spans="1:14" ht="15.75" x14ac:dyDescent="0.25">
      <c r="A12" s="35">
        <v>1996</v>
      </c>
      <c r="B12" s="36">
        <v>14.4</v>
      </c>
      <c r="C12" s="36">
        <v>2</v>
      </c>
      <c r="D12" s="36">
        <v>2.2999999999999998</v>
      </c>
      <c r="E12" s="36">
        <v>80.900000000000006</v>
      </c>
      <c r="F12" s="36">
        <v>105.3</v>
      </c>
      <c r="G12" s="36">
        <v>228.5</v>
      </c>
      <c r="H12" s="36">
        <v>184.1</v>
      </c>
      <c r="I12" s="36">
        <v>111.6</v>
      </c>
      <c r="J12" s="36">
        <v>339.9</v>
      </c>
      <c r="K12" s="36">
        <v>134.4</v>
      </c>
      <c r="L12" s="36">
        <v>20.6</v>
      </c>
      <c r="M12" s="36">
        <v>4.4000000000000004</v>
      </c>
      <c r="N12" s="35">
        <v>1228.4000000000001</v>
      </c>
    </row>
    <row r="13" spans="1:14" ht="15.75" x14ac:dyDescent="0.25">
      <c r="A13" s="35">
        <v>1997</v>
      </c>
      <c r="B13" s="36">
        <v>10.6</v>
      </c>
      <c r="C13" s="36">
        <v>10.7</v>
      </c>
      <c r="D13" s="36">
        <v>2.1</v>
      </c>
      <c r="E13" s="36">
        <v>13.4</v>
      </c>
      <c r="F13" s="36">
        <v>58.9</v>
      </c>
      <c r="G13" s="36">
        <v>170.6</v>
      </c>
      <c r="H13" s="36">
        <v>148.19999999999999</v>
      </c>
      <c r="I13" s="36">
        <v>254.6</v>
      </c>
      <c r="J13" s="36">
        <v>91.4</v>
      </c>
      <c r="K13" s="36">
        <v>130.9</v>
      </c>
      <c r="L13" s="36">
        <v>37</v>
      </c>
      <c r="M13" s="36">
        <v>12.3</v>
      </c>
      <c r="N13" s="35">
        <v>940.7</v>
      </c>
    </row>
    <row r="14" spans="1:14" ht="15.75" x14ac:dyDescent="0.25">
      <c r="A14" s="35">
        <v>1998</v>
      </c>
      <c r="B14" s="36">
        <v>0.1</v>
      </c>
      <c r="C14" s="36">
        <v>0</v>
      </c>
      <c r="D14" s="36">
        <v>21.2</v>
      </c>
      <c r="E14" s="36">
        <v>0</v>
      </c>
      <c r="F14" s="36">
        <v>68.900000000000006</v>
      </c>
      <c r="G14" s="36">
        <v>280.10000000000002</v>
      </c>
      <c r="H14" s="36">
        <v>216.9</v>
      </c>
      <c r="I14" s="36">
        <v>210.6</v>
      </c>
      <c r="J14" s="36">
        <v>127.6</v>
      </c>
      <c r="K14" s="36">
        <v>224</v>
      </c>
      <c r="L14" s="36">
        <v>355.5</v>
      </c>
      <c r="M14" s="36">
        <v>3.6</v>
      </c>
      <c r="N14" s="35">
        <v>1508.5</v>
      </c>
    </row>
    <row r="15" spans="1:14" ht="15.75" x14ac:dyDescent="0.25">
      <c r="A15" s="35">
        <v>1999</v>
      </c>
      <c r="B15" s="36">
        <v>1</v>
      </c>
      <c r="C15" s="36">
        <v>52.2</v>
      </c>
      <c r="D15" s="36">
        <v>0.4</v>
      </c>
      <c r="E15" s="36">
        <v>6.4</v>
      </c>
      <c r="F15" s="36">
        <v>96.8</v>
      </c>
      <c r="G15" s="36">
        <v>295.10000000000002</v>
      </c>
      <c r="H15" s="36">
        <v>277.8</v>
      </c>
      <c r="I15" s="36">
        <v>221.7</v>
      </c>
      <c r="J15" s="36">
        <v>326.89999999999998</v>
      </c>
      <c r="K15" s="36">
        <v>174.3</v>
      </c>
      <c r="L15" s="36">
        <v>19.7</v>
      </c>
      <c r="M15" s="36">
        <v>3</v>
      </c>
      <c r="N15" s="35">
        <v>1475.3</v>
      </c>
    </row>
    <row r="16" spans="1:14" ht="15.75" x14ac:dyDescent="0.25">
      <c r="A16" s="35">
        <v>2000</v>
      </c>
      <c r="B16" s="36">
        <v>0.4</v>
      </c>
      <c r="C16" s="36">
        <v>0</v>
      </c>
      <c r="D16" s="36">
        <v>0.2</v>
      </c>
      <c r="E16" s="36">
        <v>40.9</v>
      </c>
      <c r="F16" s="36">
        <v>231.4</v>
      </c>
      <c r="G16" s="36">
        <v>306</v>
      </c>
      <c r="H16" s="36">
        <v>62.1</v>
      </c>
      <c r="I16" s="36">
        <v>130.4</v>
      </c>
      <c r="J16" s="36">
        <v>220.2</v>
      </c>
      <c r="K16" s="36">
        <v>41.5</v>
      </c>
      <c r="L16" s="36">
        <v>14.5</v>
      </c>
      <c r="M16" s="36">
        <v>1.6</v>
      </c>
      <c r="N16" s="35">
        <v>1049.2</v>
      </c>
    </row>
    <row r="17" spans="1:14" ht="15.75" x14ac:dyDescent="0.25">
      <c r="A17" s="35">
        <v>2001</v>
      </c>
      <c r="B17" s="36">
        <v>1.1000000000000001</v>
      </c>
      <c r="C17" s="36">
        <v>4.8</v>
      </c>
      <c r="D17" s="36">
        <v>2.6</v>
      </c>
      <c r="E17" s="36">
        <v>4.0999999999999996</v>
      </c>
      <c r="F17" s="36">
        <v>129.5</v>
      </c>
      <c r="G17" s="36">
        <v>162.80000000000001</v>
      </c>
      <c r="H17" s="36">
        <v>175.1</v>
      </c>
      <c r="I17" s="36">
        <v>223.3</v>
      </c>
      <c r="J17" s="36">
        <v>152.69999999999999</v>
      </c>
      <c r="K17" s="36">
        <v>137.6</v>
      </c>
      <c r="L17" s="36">
        <v>19.600000000000001</v>
      </c>
      <c r="M17" s="36">
        <v>1.3</v>
      </c>
      <c r="N17" s="35">
        <v>1014.5</v>
      </c>
    </row>
    <row r="18" spans="1:14" ht="15.75" x14ac:dyDescent="0.25">
      <c r="A18" s="35">
        <v>2002</v>
      </c>
      <c r="B18" s="36">
        <v>0</v>
      </c>
      <c r="C18" s="36">
        <v>6.6</v>
      </c>
      <c r="D18" s="36">
        <v>0</v>
      </c>
      <c r="E18" s="36">
        <v>12.7</v>
      </c>
      <c r="F18" s="36">
        <v>76.400000000000006</v>
      </c>
      <c r="G18" s="36">
        <v>208.4</v>
      </c>
      <c r="H18" s="36">
        <v>163.69999999999999</v>
      </c>
      <c r="I18" s="36">
        <v>109.3</v>
      </c>
      <c r="J18" s="36">
        <v>242.9</v>
      </c>
      <c r="K18" s="36">
        <v>108.6</v>
      </c>
      <c r="L18" s="36">
        <v>83.6</v>
      </c>
      <c r="M18" s="36">
        <v>0.2</v>
      </c>
      <c r="N18" s="35">
        <v>1012.4</v>
      </c>
    </row>
    <row r="19" spans="1:14" ht="15.75" x14ac:dyDescent="0.25">
      <c r="A19" s="35">
        <v>2003</v>
      </c>
      <c r="B19" s="36">
        <v>0.9</v>
      </c>
      <c r="C19" s="36">
        <v>14.4</v>
      </c>
      <c r="D19" s="36">
        <v>20.3</v>
      </c>
      <c r="E19" s="36">
        <v>36.799999999999997</v>
      </c>
      <c r="F19" s="36">
        <v>159.9</v>
      </c>
      <c r="G19" s="36">
        <v>303.10000000000002</v>
      </c>
      <c r="H19" s="36">
        <v>186.8</v>
      </c>
      <c r="I19" s="36">
        <v>109.4</v>
      </c>
      <c r="J19" s="36">
        <v>374.2</v>
      </c>
      <c r="K19" s="36">
        <v>42.1</v>
      </c>
      <c r="L19" s="36">
        <v>18.600000000000001</v>
      </c>
      <c r="M19" s="36">
        <v>2</v>
      </c>
      <c r="N19" s="35">
        <v>1268.5</v>
      </c>
    </row>
    <row r="20" spans="1:14" ht="15.75" x14ac:dyDescent="0.25">
      <c r="A20" s="35">
        <v>2004</v>
      </c>
      <c r="B20" s="36">
        <v>0.2</v>
      </c>
      <c r="C20" s="36">
        <v>0.5</v>
      </c>
      <c r="D20" s="36">
        <v>23.9</v>
      </c>
      <c r="E20" s="36">
        <v>5.2</v>
      </c>
      <c r="F20" s="36">
        <v>24.3</v>
      </c>
      <c r="G20" s="36">
        <v>314.5</v>
      </c>
      <c r="H20" s="36">
        <v>197.2</v>
      </c>
      <c r="I20" s="36">
        <v>97.6</v>
      </c>
      <c r="J20" s="36">
        <v>228.2</v>
      </c>
      <c r="K20" s="36">
        <v>165.9</v>
      </c>
      <c r="L20" s="36">
        <v>2.9</v>
      </c>
      <c r="M20" s="36">
        <v>0.2</v>
      </c>
      <c r="N20" s="35">
        <v>1060.5999999999999</v>
      </c>
    </row>
    <row r="21" spans="1:14" ht="15.75" x14ac:dyDescent="0.25">
      <c r="A21" s="35">
        <v>2005</v>
      </c>
      <c r="B21" s="36">
        <v>2</v>
      </c>
      <c r="C21" s="36">
        <v>0</v>
      </c>
      <c r="D21" s="36">
        <v>6.7</v>
      </c>
      <c r="E21" s="36">
        <v>2.6</v>
      </c>
      <c r="F21" s="36">
        <v>141.9</v>
      </c>
      <c r="G21" s="36">
        <v>211.8</v>
      </c>
      <c r="H21" s="36">
        <v>415.1</v>
      </c>
      <c r="I21" s="36">
        <v>278.3</v>
      </c>
      <c r="J21" s="36">
        <v>180.2</v>
      </c>
      <c r="K21" s="36">
        <v>128.69999999999999</v>
      </c>
      <c r="L21" s="36">
        <v>23</v>
      </c>
      <c r="M21" s="36">
        <v>2.5</v>
      </c>
      <c r="N21" s="35">
        <v>1392.8</v>
      </c>
    </row>
    <row r="22" spans="1:14" ht="15.75" x14ac:dyDescent="0.25">
      <c r="A22" s="35">
        <v>2006</v>
      </c>
      <c r="B22" s="36">
        <v>11.3</v>
      </c>
      <c r="C22" s="36">
        <v>0.4</v>
      </c>
      <c r="D22" s="36">
        <v>6.3</v>
      </c>
      <c r="E22" s="36">
        <v>32.6</v>
      </c>
      <c r="F22" s="36">
        <v>153.5</v>
      </c>
      <c r="G22" s="36">
        <v>449.8</v>
      </c>
      <c r="H22" s="36">
        <v>192.6</v>
      </c>
      <c r="I22" s="36">
        <v>94.3</v>
      </c>
      <c r="J22" s="36">
        <v>211.7</v>
      </c>
      <c r="K22" s="36">
        <v>216.9</v>
      </c>
      <c r="L22" s="36">
        <v>39.200000000000003</v>
      </c>
      <c r="M22" s="36">
        <v>9.1</v>
      </c>
      <c r="N22" s="35">
        <v>1417.7</v>
      </c>
    </row>
    <row r="23" spans="1:14" ht="15.75" x14ac:dyDescent="0.25">
      <c r="A23" s="35">
        <v>2007</v>
      </c>
      <c r="B23" s="36">
        <v>1.4</v>
      </c>
      <c r="C23" s="36">
        <v>0</v>
      </c>
      <c r="D23" s="36">
        <v>0.9</v>
      </c>
      <c r="E23" s="36">
        <v>31.2</v>
      </c>
      <c r="F23" s="36">
        <v>84.8</v>
      </c>
      <c r="G23" s="36">
        <v>206.7</v>
      </c>
      <c r="H23" s="36">
        <v>219.6</v>
      </c>
      <c r="I23" s="36">
        <v>333</v>
      </c>
      <c r="J23" s="36">
        <v>287</v>
      </c>
      <c r="K23" s="36">
        <v>114.4</v>
      </c>
      <c r="L23" s="36">
        <v>2.1</v>
      </c>
      <c r="M23" s="36">
        <v>1.5</v>
      </c>
      <c r="N23" s="35">
        <v>1282.5999999999999</v>
      </c>
    </row>
    <row r="24" spans="1:14" ht="15.75" x14ac:dyDescent="0.25">
      <c r="A24" s="35">
        <v>2008</v>
      </c>
      <c r="B24" s="36">
        <v>3.3</v>
      </c>
      <c r="C24" s="36">
        <v>11.9</v>
      </c>
      <c r="D24" s="36">
        <v>3.4</v>
      </c>
      <c r="E24" s="36">
        <v>22.4</v>
      </c>
      <c r="F24" s="36">
        <v>169.6</v>
      </c>
      <c r="G24" s="36">
        <v>460.3</v>
      </c>
      <c r="H24" s="36">
        <v>410.6</v>
      </c>
      <c r="I24" s="36">
        <v>187.3</v>
      </c>
      <c r="J24" s="36">
        <v>354.8</v>
      </c>
      <c r="K24" s="36">
        <v>67.400000000000006</v>
      </c>
      <c r="L24" s="36">
        <v>0</v>
      </c>
      <c r="M24" s="36">
        <v>0</v>
      </c>
      <c r="N24" s="35">
        <v>1691</v>
      </c>
    </row>
    <row r="25" spans="1:14" ht="15.75" x14ac:dyDescent="0.25">
      <c r="A25" s="35">
        <v>2009</v>
      </c>
      <c r="B25" s="36">
        <v>0</v>
      </c>
      <c r="C25" s="36">
        <v>4</v>
      </c>
      <c r="D25" s="36">
        <v>0</v>
      </c>
      <c r="E25" s="36">
        <v>17.3</v>
      </c>
      <c r="F25" s="36">
        <v>161</v>
      </c>
      <c r="G25" s="36">
        <v>189.6</v>
      </c>
      <c r="H25" s="36">
        <v>94.4</v>
      </c>
      <c r="I25" s="36">
        <v>141.5</v>
      </c>
      <c r="J25" s="36">
        <v>90.2</v>
      </c>
      <c r="K25" s="36">
        <v>81.2</v>
      </c>
      <c r="L25" s="36">
        <v>130.5</v>
      </c>
      <c r="M25" s="36">
        <v>29.5</v>
      </c>
      <c r="N25" s="35">
        <v>939.2</v>
      </c>
    </row>
    <row r="26" spans="1:14" ht="15.75" x14ac:dyDescent="0.25">
      <c r="A26" s="35">
        <v>2010</v>
      </c>
      <c r="B26" s="36">
        <v>0</v>
      </c>
      <c r="C26" s="36">
        <v>1.3</v>
      </c>
      <c r="D26" s="36">
        <v>0</v>
      </c>
      <c r="E26" s="36">
        <v>108.2</v>
      </c>
      <c r="F26" s="36">
        <v>427.4</v>
      </c>
      <c r="G26" s="36">
        <v>376.9</v>
      </c>
      <c r="H26" s="36">
        <v>317.39999999999998</v>
      </c>
      <c r="I26" s="36">
        <v>470.8</v>
      </c>
      <c r="J26" s="36">
        <v>342.9</v>
      </c>
      <c r="K26" s="36">
        <v>26.8</v>
      </c>
      <c r="L26" s="36">
        <v>6.4</v>
      </c>
      <c r="M26" s="36">
        <v>0</v>
      </c>
      <c r="N26" s="35">
        <v>2078.1</v>
      </c>
    </row>
    <row r="27" spans="1:14" ht="15.75" x14ac:dyDescent="0.25">
      <c r="A27" s="35">
        <v>2011</v>
      </c>
      <c r="B27" s="36">
        <v>0</v>
      </c>
      <c r="C27" s="36">
        <v>7.2</v>
      </c>
      <c r="D27" s="36">
        <v>13.4</v>
      </c>
      <c r="E27" s="36">
        <v>15</v>
      </c>
      <c r="F27" s="36">
        <v>102</v>
      </c>
      <c r="G27" s="36">
        <v>223</v>
      </c>
      <c r="H27" s="36">
        <v>238.6</v>
      </c>
      <c r="I27" s="36">
        <v>414</v>
      </c>
      <c r="J27" s="36">
        <v>247</v>
      </c>
      <c r="K27" s="36">
        <v>385</v>
      </c>
      <c r="L27" s="36">
        <v>14.2</v>
      </c>
      <c r="M27" s="36">
        <v>1.5</v>
      </c>
      <c r="N27" s="35">
        <v>1659.5</v>
      </c>
    </row>
    <row r="28" spans="1:14" ht="15.75" x14ac:dyDescent="0.25">
      <c r="A28" s="35">
        <v>2012</v>
      </c>
      <c r="B28" s="36">
        <v>3.2</v>
      </c>
      <c r="C28" s="36">
        <v>5.3</v>
      </c>
      <c r="D28" s="36">
        <v>5.0999999999999996</v>
      </c>
      <c r="E28" s="36">
        <v>40.9</v>
      </c>
      <c r="F28" s="36">
        <v>135.80000000000001</v>
      </c>
      <c r="G28" s="36">
        <v>165.5</v>
      </c>
      <c r="H28" s="36">
        <v>121.1</v>
      </c>
      <c r="I28" s="36">
        <v>397.5</v>
      </c>
      <c r="J28" s="36">
        <v>128.9</v>
      </c>
      <c r="K28" s="36">
        <v>71.900000000000006</v>
      </c>
      <c r="L28" s="36">
        <v>3.2</v>
      </c>
      <c r="M28" s="36">
        <v>1.1000000000000001</v>
      </c>
      <c r="N28" s="37">
        <v>1079.5</v>
      </c>
    </row>
    <row r="29" spans="1:14" ht="15.75" x14ac:dyDescent="0.25">
      <c r="A29" s="35">
        <v>2013</v>
      </c>
      <c r="B29" s="36">
        <v>0.2</v>
      </c>
      <c r="C29" s="36">
        <v>2.6</v>
      </c>
      <c r="D29" s="36">
        <v>34.200000000000003</v>
      </c>
      <c r="E29" s="36">
        <v>12.7</v>
      </c>
      <c r="F29" s="36">
        <v>167.1</v>
      </c>
      <c r="G29" s="36">
        <v>166.9</v>
      </c>
      <c r="H29" s="36">
        <v>262.10000000000002</v>
      </c>
      <c r="I29" s="36">
        <v>300.2</v>
      </c>
      <c r="J29" s="36">
        <v>273.7</v>
      </c>
      <c r="K29" s="36">
        <v>224.3</v>
      </c>
      <c r="L29" s="36">
        <v>4.9000000000000004</v>
      </c>
      <c r="M29" s="36">
        <v>2</v>
      </c>
      <c r="N29" s="37">
        <v>1450.9</v>
      </c>
    </row>
    <row r="30" spans="1:14" ht="15.75" x14ac:dyDescent="0.25">
      <c r="A30" s="35" t="s">
        <v>53</v>
      </c>
      <c r="B30" s="57">
        <f>SUM(B6:B29)/24</f>
        <v>2.75</v>
      </c>
      <c r="C30" s="57">
        <f t="shared" ref="C30:N30" si="0">SUM(C6:C29)/24</f>
        <v>5.2625000000000002</v>
      </c>
      <c r="D30" s="57">
        <f t="shared" si="0"/>
        <v>7.1291666666666673</v>
      </c>
      <c r="E30" s="57">
        <f t="shared" si="0"/>
        <v>30.608333333333334</v>
      </c>
      <c r="F30" s="57">
        <f t="shared" si="0"/>
        <v>130.73333333333335</v>
      </c>
      <c r="G30" s="57">
        <f t="shared" si="0"/>
        <v>262.97499999999997</v>
      </c>
      <c r="H30" s="57">
        <f t="shared" si="0"/>
        <v>201.67083333333335</v>
      </c>
      <c r="I30" s="57">
        <f t="shared" si="0"/>
        <v>214.85416666666671</v>
      </c>
      <c r="J30" s="57">
        <f t="shared" si="0"/>
        <v>233.69166666666658</v>
      </c>
      <c r="K30" s="57">
        <f t="shared" si="0"/>
        <v>133.00833333333335</v>
      </c>
      <c r="L30" s="57">
        <f t="shared" si="0"/>
        <v>45.104166666666686</v>
      </c>
      <c r="M30" s="57">
        <f t="shared" si="0"/>
        <v>6.1499999999999995</v>
      </c>
      <c r="N30" s="57">
        <f t="shared" si="0"/>
        <v>1273.8791666666666</v>
      </c>
    </row>
    <row r="31" spans="1:14" ht="15.75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</row>
    <row r="34" spans="1:14" x14ac:dyDescent="0.2">
      <c r="A34" s="25" t="s">
        <v>44</v>
      </c>
    </row>
    <row r="35" spans="1:14" ht="15.75" x14ac:dyDescent="0.25">
      <c r="A35" s="35" t="s">
        <v>29</v>
      </c>
      <c r="B35" s="35" t="s">
        <v>30</v>
      </c>
      <c r="C35" s="35" t="s">
        <v>31</v>
      </c>
      <c r="D35" s="35" t="s">
        <v>32</v>
      </c>
      <c r="E35" s="35" t="s">
        <v>33</v>
      </c>
      <c r="F35" s="35" t="s">
        <v>34</v>
      </c>
      <c r="G35" s="35" t="s">
        <v>35</v>
      </c>
      <c r="H35" s="35" t="s">
        <v>36</v>
      </c>
      <c r="I35" s="35" t="s">
        <v>37</v>
      </c>
      <c r="J35" s="35" t="s">
        <v>38</v>
      </c>
      <c r="K35" s="35" t="s">
        <v>39</v>
      </c>
      <c r="L35" s="35" t="s">
        <v>40</v>
      </c>
      <c r="M35" s="35" t="s">
        <v>41</v>
      </c>
      <c r="N35" s="35" t="s">
        <v>42</v>
      </c>
    </row>
    <row r="36" spans="1:14" ht="15.75" x14ac:dyDescent="0.25">
      <c r="A36" s="35">
        <v>1990</v>
      </c>
      <c r="B36" s="36">
        <v>3</v>
      </c>
      <c r="C36" s="36">
        <v>1</v>
      </c>
      <c r="D36" s="36">
        <v>1</v>
      </c>
      <c r="E36" s="36">
        <v>3</v>
      </c>
      <c r="F36" s="36">
        <v>17</v>
      </c>
      <c r="G36" s="36">
        <v>23</v>
      </c>
      <c r="H36" s="36">
        <v>17</v>
      </c>
      <c r="I36" s="36">
        <v>13</v>
      </c>
      <c r="J36" s="36">
        <v>21</v>
      </c>
      <c r="K36" s="36">
        <v>7</v>
      </c>
      <c r="L36" s="36">
        <v>7</v>
      </c>
      <c r="M36" s="36">
        <v>8</v>
      </c>
      <c r="N36" s="35">
        <v>121</v>
      </c>
    </row>
    <row r="37" spans="1:14" ht="15.75" x14ac:dyDescent="0.25">
      <c r="A37" s="35">
        <v>1991</v>
      </c>
      <c r="B37" s="36">
        <v>3</v>
      </c>
      <c r="C37" s="36">
        <v>2</v>
      </c>
      <c r="D37" s="36">
        <v>0</v>
      </c>
      <c r="E37" s="36">
        <v>5</v>
      </c>
      <c r="F37" s="36">
        <v>14</v>
      </c>
      <c r="G37" s="36">
        <v>19</v>
      </c>
      <c r="H37" s="36">
        <v>10</v>
      </c>
      <c r="I37" s="36">
        <v>14</v>
      </c>
      <c r="J37" s="36">
        <v>16</v>
      </c>
      <c r="K37" s="36">
        <v>17</v>
      </c>
      <c r="L37" s="36">
        <v>5</v>
      </c>
      <c r="M37" s="36">
        <v>4</v>
      </c>
      <c r="N37" s="35">
        <v>109</v>
      </c>
    </row>
    <row r="38" spans="1:14" ht="15.75" x14ac:dyDescent="0.25">
      <c r="A38" s="35">
        <v>1992</v>
      </c>
      <c r="B38" s="36">
        <v>1</v>
      </c>
      <c r="C38" s="36">
        <v>0</v>
      </c>
      <c r="D38" s="36">
        <v>3</v>
      </c>
      <c r="E38" s="36">
        <v>4</v>
      </c>
      <c r="F38" s="36">
        <v>5</v>
      </c>
      <c r="G38" s="36">
        <v>18</v>
      </c>
      <c r="H38" s="36">
        <v>19</v>
      </c>
      <c r="I38" s="36">
        <v>17</v>
      </c>
      <c r="J38" s="36">
        <v>19</v>
      </c>
      <c r="K38" s="36">
        <v>14</v>
      </c>
      <c r="L38" s="36">
        <v>6</v>
      </c>
      <c r="M38" s="36">
        <v>1</v>
      </c>
      <c r="N38" s="35">
        <v>107</v>
      </c>
    </row>
    <row r="39" spans="1:14" ht="15.75" x14ac:dyDescent="0.25">
      <c r="A39" s="35">
        <v>1993</v>
      </c>
      <c r="B39" s="36">
        <v>1</v>
      </c>
      <c r="C39" s="36">
        <v>0</v>
      </c>
      <c r="D39" s="36">
        <v>2</v>
      </c>
      <c r="E39" s="36">
        <v>9</v>
      </c>
      <c r="F39" s="36">
        <v>10</v>
      </c>
      <c r="G39" s="36">
        <v>20</v>
      </c>
      <c r="H39" s="36">
        <v>14</v>
      </c>
      <c r="I39" s="36">
        <v>23</v>
      </c>
      <c r="J39" s="36">
        <v>21</v>
      </c>
      <c r="K39" s="36">
        <v>15</v>
      </c>
      <c r="L39" s="36">
        <v>7</v>
      </c>
      <c r="M39" s="36">
        <v>2</v>
      </c>
      <c r="N39" s="35">
        <v>124</v>
      </c>
    </row>
    <row r="40" spans="1:14" ht="15.75" x14ac:dyDescent="0.25">
      <c r="A40" s="35">
        <v>1994</v>
      </c>
      <c r="B40" s="36">
        <v>2</v>
      </c>
      <c r="C40" s="36">
        <v>2</v>
      </c>
      <c r="D40" s="36">
        <v>1</v>
      </c>
      <c r="E40" s="36">
        <v>6</v>
      </c>
      <c r="F40" s="36">
        <v>13</v>
      </c>
      <c r="G40" s="36">
        <v>18</v>
      </c>
      <c r="H40" s="36">
        <v>14</v>
      </c>
      <c r="I40" s="36">
        <v>25</v>
      </c>
      <c r="J40" s="36">
        <v>15</v>
      </c>
      <c r="K40" s="36">
        <v>13</v>
      </c>
      <c r="L40" s="36">
        <v>6</v>
      </c>
      <c r="M40" s="36">
        <v>4</v>
      </c>
      <c r="N40" s="35">
        <v>119</v>
      </c>
    </row>
    <row r="41" spans="1:14" ht="15.75" x14ac:dyDescent="0.25">
      <c r="A41" s="35">
        <v>1995</v>
      </c>
      <c r="B41" s="36">
        <v>1</v>
      </c>
      <c r="C41" s="36">
        <v>2</v>
      </c>
      <c r="D41" s="36">
        <v>2</v>
      </c>
      <c r="E41" s="36">
        <v>9</v>
      </c>
      <c r="F41" s="36">
        <v>9</v>
      </c>
      <c r="G41" s="36">
        <v>21</v>
      </c>
      <c r="H41" s="36">
        <v>22</v>
      </c>
      <c r="I41" s="36">
        <v>24</v>
      </c>
      <c r="J41" s="36">
        <v>27</v>
      </c>
      <c r="K41" s="36">
        <v>16</v>
      </c>
      <c r="L41" s="36">
        <v>5</v>
      </c>
      <c r="M41" s="36">
        <v>2</v>
      </c>
      <c r="N41" s="35">
        <v>140</v>
      </c>
    </row>
    <row r="42" spans="1:14" ht="15.75" x14ac:dyDescent="0.25">
      <c r="A42" s="35">
        <v>1996</v>
      </c>
      <c r="B42" s="36">
        <v>4</v>
      </c>
      <c r="C42" s="36">
        <v>2</v>
      </c>
      <c r="D42" s="36">
        <v>3</v>
      </c>
      <c r="E42" s="36">
        <v>12</v>
      </c>
      <c r="F42" s="36">
        <v>14</v>
      </c>
      <c r="G42" s="36">
        <v>27</v>
      </c>
      <c r="H42" s="36">
        <v>23</v>
      </c>
      <c r="I42" s="36">
        <v>18</v>
      </c>
      <c r="J42" s="36">
        <v>22</v>
      </c>
      <c r="K42" s="36">
        <v>14</v>
      </c>
      <c r="L42" s="36">
        <v>8</v>
      </c>
      <c r="M42" s="36">
        <v>1</v>
      </c>
      <c r="N42" s="35">
        <v>148</v>
      </c>
    </row>
    <row r="43" spans="1:14" ht="15.75" x14ac:dyDescent="0.25">
      <c r="A43" s="35">
        <v>1997</v>
      </c>
      <c r="B43" s="36">
        <v>1</v>
      </c>
      <c r="C43" s="36">
        <v>3</v>
      </c>
      <c r="D43" s="36">
        <v>3</v>
      </c>
      <c r="E43" s="36">
        <v>3</v>
      </c>
      <c r="F43" s="36">
        <v>9</v>
      </c>
      <c r="G43" s="36">
        <v>21</v>
      </c>
      <c r="H43" s="36">
        <v>17</v>
      </c>
      <c r="I43" s="36">
        <v>23</v>
      </c>
      <c r="J43" s="36">
        <v>12</v>
      </c>
      <c r="K43" s="36">
        <v>15</v>
      </c>
      <c r="L43" s="36">
        <v>11</v>
      </c>
      <c r="M43" s="36">
        <v>3</v>
      </c>
      <c r="N43" s="35">
        <v>121</v>
      </c>
    </row>
    <row r="44" spans="1:14" ht="15.75" x14ac:dyDescent="0.25">
      <c r="A44" s="35">
        <v>1998</v>
      </c>
      <c r="B44" s="36">
        <v>1</v>
      </c>
      <c r="C44" s="36">
        <v>0</v>
      </c>
      <c r="D44" s="36">
        <v>1</v>
      </c>
      <c r="E44" s="36">
        <v>0</v>
      </c>
      <c r="F44" s="36">
        <v>7</v>
      </c>
      <c r="G44" s="36">
        <v>17</v>
      </c>
      <c r="H44" s="36">
        <v>15</v>
      </c>
      <c r="I44" s="36">
        <v>20</v>
      </c>
      <c r="J44" s="36">
        <v>19</v>
      </c>
      <c r="K44" s="36">
        <v>21</v>
      </c>
      <c r="L44" s="36">
        <v>11</v>
      </c>
      <c r="M44" s="36">
        <v>3</v>
      </c>
      <c r="N44" s="35">
        <v>115</v>
      </c>
    </row>
    <row r="45" spans="1:14" ht="15.75" x14ac:dyDescent="0.25">
      <c r="A45" s="35">
        <v>1999</v>
      </c>
      <c r="B45" s="36">
        <v>1</v>
      </c>
      <c r="C45" s="36">
        <v>2</v>
      </c>
      <c r="D45" s="36">
        <v>1</v>
      </c>
      <c r="E45" s="36">
        <v>3</v>
      </c>
      <c r="F45" s="36">
        <v>10</v>
      </c>
      <c r="G45" s="36">
        <v>26</v>
      </c>
      <c r="H45" s="36">
        <v>19</v>
      </c>
      <c r="I45" s="36">
        <v>23</v>
      </c>
      <c r="J45" s="36">
        <v>20</v>
      </c>
      <c r="K45" s="36">
        <v>19</v>
      </c>
      <c r="L45" s="36">
        <v>2</v>
      </c>
      <c r="M45" s="36">
        <v>2</v>
      </c>
      <c r="N45" s="35">
        <v>128</v>
      </c>
    </row>
    <row r="46" spans="1:14" ht="15.75" x14ac:dyDescent="0.25">
      <c r="A46" s="35">
        <v>2000</v>
      </c>
      <c r="B46" s="36">
        <v>2</v>
      </c>
      <c r="C46" s="36">
        <v>0</v>
      </c>
      <c r="D46" s="36">
        <v>2</v>
      </c>
      <c r="E46" s="36">
        <v>3</v>
      </c>
      <c r="F46" s="36">
        <v>17</v>
      </c>
      <c r="G46" s="36">
        <v>23</v>
      </c>
      <c r="H46" s="36">
        <v>13</v>
      </c>
      <c r="I46" s="36">
        <v>14</v>
      </c>
      <c r="J46" s="36">
        <v>23</v>
      </c>
      <c r="K46" s="36">
        <v>10</v>
      </c>
      <c r="L46" s="36">
        <v>6</v>
      </c>
      <c r="M46" s="36">
        <v>3</v>
      </c>
      <c r="N46" s="35">
        <v>116</v>
      </c>
    </row>
    <row r="47" spans="1:14" ht="15.75" x14ac:dyDescent="0.25">
      <c r="A47" s="35">
        <v>2001</v>
      </c>
      <c r="B47" s="36">
        <v>2</v>
      </c>
      <c r="C47" s="36">
        <v>4</v>
      </c>
      <c r="D47" s="36">
        <v>2</v>
      </c>
      <c r="E47" s="36">
        <v>2</v>
      </c>
      <c r="F47" s="36">
        <v>14</v>
      </c>
      <c r="G47" s="36">
        <v>14</v>
      </c>
      <c r="H47" s="36">
        <v>20</v>
      </c>
      <c r="I47" s="36">
        <v>17</v>
      </c>
      <c r="J47" s="36">
        <v>22</v>
      </c>
      <c r="K47" s="36">
        <v>12</v>
      </c>
      <c r="L47" s="36">
        <v>3</v>
      </c>
      <c r="M47" s="36">
        <v>2</v>
      </c>
      <c r="N47" s="35">
        <v>114</v>
      </c>
    </row>
    <row r="48" spans="1:14" ht="15.75" x14ac:dyDescent="0.25">
      <c r="A48" s="35">
        <v>2002</v>
      </c>
      <c r="B48" s="36">
        <v>0</v>
      </c>
      <c r="C48" s="36">
        <v>2</v>
      </c>
      <c r="D48" s="36">
        <v>0</v>
      </c>
      <c r="E48" s="36">
        <v>3</v>
      </c>
      <c r="F48" s="36">
        <v>9</v>
      </c>
      <c r="G48" s="36">
        <v>21</v>
      </c>
      <c r="H48" s="36">
        <v>15</v>
      </c>
      <c r="I48" s="36">
        <v>15</v>
      </c>
      <c r="J48" s="36">
        <v>25</v>
      </c>
      <c r="K48" s="36">
        <v>12</v>
      </c>
      <c r="L48" s="36">
        <v>7</v>
      </c>
      <c r="M48" s="36">
        <v>1</v>
      </c>
      <c r="N48" s="35">
        <v>110</v>
      </c>
    </row>
    <row r="49" spans="1:14" ht="15.75" x14ac:dyDescent="0.25">
      <c r="A49" s="35">
        <v>2003</v>
      </c>
      <c r="B49" s="36">
        <v>1</v>
      </c>
      <c r="C49" s="36">
        <v>2</v>
      </c>
      <c r="D49" s="36">
        <v>4</v>
      </c>
      <c r="E49" s="36">
        <v>2</v>
      </c>
      <c r="F49" s="36">
        <v>14</v>
      </c>
      <c r="G49" s="36">
        <v>21</v>
      </c>
      <c r="H49" s="36">
        <v>15</v>
      </c>
      <c r="I49" s="36">
        <v>13</v>
      </c>
      <c r="J49" s="36">
        <v>24</v>
      </c>
      <c r="K49" s="36">
        <v>14</v>
      </c>
      <c r="L49" s="36">
        <v>8</v>
      </c>
      <c r="M49" s="36">
        <v>1</v>
      </c>
      <c r="N49" s="35">
        <v>119</v>
      </c>
    </row>
    <row r="50" spans="1:14" ht="15.75" x14ac:dyDescent="0.25">
      <c r="A50" s="35">
        <v>2004</v>
      </c>
      <c r="B50" s="36">
        <v>1</v>
      </c>
      <c r="C50" s="36">
        <v>1</v>
      </c>
      <c r="D50" s="36">
        <v>3</v>
      </c>
      <c r="E50" s="36">
        <v>2</v>
      </c>
      <c r="F50" s="36">
        <v>19</v>
      </c>
      <c r="G50" s="36">
        <v>17</v>
      </c>
      <c r="H50" s="36">
        <v>22</v>
      </c>
      <c r="I50" s="36">
        <v>15</v>
      </c>
      <c r="J50" s="36">
        <v>24</v>
      </c>
      <c r="K50" s="36">
        <v>16</v>
      </c>
      <c r="L50" s="36">
        <v>3</v>
      </c>
      <c r="M50" s="36">
        <v>1</v>
      </c>
      <c r="N50" s="35">
        <v>124</v>
      </c>
    </row>
    <row r="51" spans="1:14" ht="15.75" x14ac:dyDescent="0.25">
      <c r="A51" s="35">
        <v>2005</v>
      </c>
      <c r="B51" s="36">
        <v>2</v>
      </c>
      <c r="C51" s="36">
        <v>0</v>
      </c>
      <c r="D51" s="36">
        <v>5</v>
      </c>
      <c r="E51" s="36">
        <v>1</v>
      </c>
      <c r="F51" s="36">
        <v>15</v>
      </c>
      <c r="G51" s="36">
        <v>23</v>
      </c>
      <c r="H51" s="36">
        <v>24</v>
      </c>
      <c r="I51" s="36">
        <v>20</v>
      </c>
      <c r="J51" s="36">
        <v>18</v>
      </c>
      <c r="K51" s="36">
        <v>13</v>
      </c>
      <c r="L51" s="36">
        <v>7</v>
      </c>
      <c r="M51" s="36">
        <v>3</v>
      </c>
      <c r="N51" s="35">
        <v>131</v>
      </c>
    </row>
    <row r="52" spans="1:14" ht="15.75" x14ac:dyDescent="0.25">
      <c r="A52" s="35">
        <v>2006</v>
      </c>
      <c r="B52" s="36">
        <v>5</v>
      </c>
      <c r="C52" s="36">
        <v>2</v>
      </c>
      <c r="D52" s="36">
        <v>2</v>
      </c>
      <c r="E52" s="36">
        <v>7</v>
      </c>
      <c r="F52" s="36">
        <v>17</v>
      </c>
      <c r="G52" s="36">
        <v>29</v>
      </c>
      <c r="H52" s="36">
        <v>21</v>
      </c>
      <c r="I52" s="36">
        <v>18</v>
      </c>
      <c r="J52" s="36">
        <v>21</v>
      </c>
      <c r="K52" s="36">
        <v>19</v>
      </c>
      <c r="L52" s="36">
        <v>8</v>
      </c>
      <c r="M52" s="36">
        <v>8</v>
      </c>
      <c r="N52" s="35">
        <v>157</v>
      </c>
    </row>
    <row r="53" spans="1:14" ht="15.75" x14ac:dyDescent="0.25">
      <c r="A53" s="35">
        <v>2007</v>
      </c>
      <c r="B53" s="36">
        <v>4</v>
      </c>
      <c r="C53" s="36">
        <v>0</v>
      </c>
      <c r="D53" s="36">
        <v>3</v>
      </c>
      <c r="E53" s="36">
        <v>11</v>
      </c>
      <c r="F53" s="36">
        <v>7</v>
      </c>
      <c r="G53" s="36">
        <v>20</v>
      </c>
      <c r="H53" s="36">
        <v>19</v>
      </c>
      <c r="I53" s="36">
        <v>19</v>
      </c>
      <c r="J53" s="36">
        <v>27</v>
      </c>
      <c r="K53" s="36">
        <v>19</v>
      </c>
      <c r="L53" s="36">
        <v>4</v>
      </c>
      <c r="M53" s="36">
        <v>1</v>
      </c>
      <c r="N53" s="35">
        <v>134</v>
      </c>
    </row>
    <row r="54" spans="1:14" ht="15.75" x14ac:dyDescent="0.25">
      <c r="A54" s="35">
        <v>2008</v>
      </c>
      <c r="B54" s="36">
        <v>2</v>
      </c>
      <c r="C54" s="36">
        <v>1</v>
      </c>
      <c r="D54" s="36">
        <v>3</v>
      </c>
      <c r="E54" s="36">
        <v>5</v>
      </c>
      <c r="F54" s="36">
        <v>10</v>
      </c>
      <c r="G54" s="36">
        <v>25</v>
      </c>
      <c r="H54" s="36">
        <v>24</v>
      </c>
      <c r="I54" s="36">
        <v>22</v>
      </c>
      <c r="J54" s="36">
        <v>25</v>
      </c>
      <c r="K54" s="36">
        <v>17</v>
      </c>
      <c r="L54" s="36">
        <v>0</v>
      </c>
      <c r="M54" s="36">
        <v>0</v>
      </c>
      <c r="N54" s="35">
        <v>134</v>
      </c>
    </row>
    <row r="55" spans="1:14" ht="15.75" x14ac:dyDescent="0.25">
      <c r="A55" s="35">
        <v>2009</v>
      </c>
      <c r="B55" s="36">
        <v>0</v>
      </c>
      <c r="C55" s="36">
        <v>2</v>
      </c>
      <c r="D55" s="36">
        <v>0</v>
      </c>
      <c r="E55" s="36">
        <v>1</v>
      </c>
      <c r="F55" s="36">
        <v>13</v>
      </c>
      <c r="G55" s="36">
        <v>20</v>
      </c>
      <c r="H55" s="36">
        <v>15</v>
      </c>
      <c r="I55" s="36">
        <v>16</v>
      </c>
      <c r="J55" s="36">
        <v>15</v>
      </c>
      <c r="K55" s="36">
        <v>15</v>
      </c>
      <c r="L55" s="36">
        <v>10</v>
      </c>
      <c r="M55" s="36">
        <v>3</v>
      </c>
      <c r="N55" s="35">
        <v>110</v>
      </c>
    </row>
    <row r="56" spans="1:14" ht="15.75" x14ac:dyDescent="0.25">
      <c r="A56" s="35">
        <v>2010</v>
      </c>
      <c r="B56" s="36">
        <v>0</v>
      </c>
      <c r="C56" s="36">
        <v>1</v>
      </c>
      <c r="D56" s="36">
        <v>0</v>
      </c>
      <c r="E56" s="36">
        <v>11</v>
      </c>
      <c r="F56" s="36">
        <v>18</v>
      </c>
      <c r="G56" s="36">
        <v>22</v>
      </c>
      <c r="H56" s="36">
        <v>25</v>
      </c>
      <c r="I56" s="36">
        <v>29</v>
      </c>
      <c r="J56" s="36">
        <v>21</v>
      </c>
      <c r="K56" s="36">
        <v>6</v>
      </c>
      <c r="L56" s="36">
        <v>5</v>
      </c>
      <c r="M56" s="36">
        <v>0</v>
      </c>
      <c r="N56" s="35">
        <v>138</v>
      </c>
    </row>
    <row r="57" spans="1:14" ht="15.75" x14ac:dyDescent="0.25">
      <c r="A57" s="35">
        <v>2011</v>
      </c>
      <c r="B57" s="36">
        <v>0</v>
      </c>
      <c r="C57" s="36">
        <v>3</v>
      </c>
      <c r="D57" s="36">
        <v>3</v>
      </c>
      <c r="E57" s="36">
        <v>2</v>
      </c>
      <c r="F57" s="36">
        <v>11</v>
      </c>
      <c r="G57" s="36">
        <v>20</v>
      </c>
      <c r="H57" s="36">
        <v>26</v>
      </c>
      <c r="I57" s="36">
        <v>21</v>
      </c>
      <c r="J57" s="36">
        <v>21</v>
      </c>
      <c r="K57" s="36">
        <v>17</v>
      </c>
      <c r="L57" s="36">
        <v>7</v>
      </c>
      <c r="M57" s="36">
        <v>2</v>
      </c>
      <c r="N57" s="35">
        <v>133</v>
      </c>
    </row>
    <row r="58" spans="1:14" ht="15.75" x14ac:dyDescent="0.25">
      <c r="A58" s="35">
        <v>2012</v>
      </c>
      <c r="B58" s="36">
        <v>2</v>
      </c>
      <c r="C58" s="36">
        <v>5</v>
      </c>
      <c r="D58" s="36">
        <v>3</v>
      </c>
      <c r="E58" s="36">
        <v>6</v>
      </c>
      <c r="F58" s="36">
        <v>14</v>
      </c>
      <c r="G58" s="36">
        <v>17</v>
      </c>
      <c r="H58" s="36">
        <v>14</v>
      </c>
      <c r="I58" s="36">
        <v>22</v>
      </c>
      <c r="J58" s="36">
        <v>20</v>
      </c>
      <c r="K58" s="36">
        <v>12</v>
      </c>
      <c r="L58" s="36">
        <v>1</v>
      </c>
      <c r="M58" s="36">
        <v>2</v>
      </c>
      <c r="N58" s="35">
        <v>118</v>
      </c>
    </row>
    <row r="59" spans="1:14" ht="15.75" x14ac:dyDescent="0.25">
      <c r="A59" s="35">
        <v>2013</v>
      </c>
      <c r="B59" s="36">
        <v>1</v>
      </c>
      <c r="C59" s="36">
        <v>2</v>
      </c>
      <c r="D59" s="36">
        <v>2</v>
      </c>
      <c r="E59" s="36">
        <v>3</v>
      </c>
      <c r="F59" s="36">
        <v>15</v>
      </c>
      <c r="G59" s="36">
        <v>23</v>
      </c>
      <c r="H59" s="36">
        <v>15</v>
      </c>
      <c r="I59" s="36">
        <v>21</v>
      </c>
      <c r="J59" s="36">
        <v>24</v>
      </c>
      <c r="K59" s="36">
        <v>20</v>
      </c>
      <c r="L59" s="36">
        <v>2</v>
      </c>
      <c r="M59" s="36">
        <v>2</v>
      </c>
      <c r="N59" s="35">
        <v>130</v>
      </c>
    </row>
  </sheetData>
  <hyperlinks>
    <hyperlink ref="A1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Ruler="0" workbookViewId="0">
      <selection activeCell="B1" sqref="B1"/>
    </sheetView>
  </sheetViews>
  <sheetFormatPr baseColWidth="10" defaultRowHeight="12.75" x14ac:dyDescent="0.2"/>
  <cols>
    <col min="1" max="1" width="26.75" bestFit="1" customWidth="1"/>
    <col min="2" max="2" width="6.875" bestFit="1" customWidth="1"/>
    <col min="3" max="3" width="5.25" bestFit="1" customWidth="1"/>
  </cols>
  <sheetData>
    <row r="1" spans="1:4" ht="19.5" x14ac:dyDescent="0.3">
      <c r="A1" s="41" t="s">
        <v>28</v>
      </c>
      <c r="B1" s="42" t="s">
        <v>50</v>
      </c>
    </row>
    <row r="2" spans="1:4" ht="18.75" x14ac:dyDescent="0.3">
      <c r="A2" s="25"/>
      <c r="D2" s="38"/>
    </row>
    <row r="3" spans="1:4" x14ac:dyDescent="0.2">
      <c r="A3" s="25" t="s">
        <v>45</v>
      </c>
      <c r="B3" s="25" t="s">
        <v>46</v>
      </c>
      <c r="C3" s="25" t="s">
        <v>49</v>
      </c>
      <c r="D3" s="25"/>
    </row>
    <row r="4" spans="1:4" x14ac:dyDescent="0.2">
      <c r="A4" t="s">
        <v>48</v>
      </c>
      <c r="B4">
        <v>180</v>
      </c>
      <c r="C4" s="40">
        <f>B4/25.4</f>
        <v>7.0866141732283472</v>
      </c>
    </row>
    <row r="5" spans="1:4" x14ac:dyDescent="0.2">
      <c r="A5" s="39" t="s">
        <v>47</v>
      </c>
      <c r="B5">
        <v>100</v>
      </c>
      <c r="C5" s="40">
        <f>B5/25.4</f>
        <v>3.9370078740157481</v>
      </c>
    </row>
  </sheetData>
  <hyperlinks>
    <hyperlink ref="A1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Ruler="0" workbookViewId="0">
      <selection activeCell="D8" sqref="D8"/>
    </sheetView>
  </sheetViews>
  <sheetFormatPr baseColWidth="10" defaultRowHeight="12.75" x14ac:dyDescent="0.2"/>
  <sheetData>
    <row r="1" spans="1:1" x14ac:dyDescent="0.2">
      <c r="A1" t="s">
        <v>52</v>
      </c>
    </row>
    <row r="2" spans="1:1" x14ac:dyDescent="0.2">
      <c r="A2" t="s">
        <v>78</v>
      </c>
    </row>
    <row r="3" spans="1:1" x14ac:dyDescent="0.2">
      <c r="A3" s="41" t="s">
        <v>79</v>
      </c>
    </row>
  </sheetData>
  <hyperlinks>
    <hyperlink ref="A3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Monthly Rainfall Data</vt:lpstr>
      <vt:lpstr>Daily Rainfall Data</vt:lpstr>
      <vt:lpstr>Analisis de sistema</vt:lpstr>
      <vt:lpstr>Datos de lluvia</vt:lpstr>
      <vt:lpstr>Datos de intensidad</vt:lpstr>
      <vt:lpstr>Informacion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Schalla</dc:creator>
  <cp:lastModifiedBy>Maul</cp:lastModifiedBy>
  <dcterms:created xsi:type="dcterms:W3CDTF">2012-11-25T08:14:00Z</dcterms:created>
  <dcterms:modified xsi:type="dcterms:W3CDTF">2016-09-16T20:56:50Z</dcterms:modified>
</cp:coreProperties>
</file>